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<sst xmlns="http://schemas.openxmlformats.org/spreadsheetml/2006/main" count="3368" uniqueCount="636">
  <si>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</si>
  <si>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</si>
  <si>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</si>
  <si>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Закупка товаров,работ,услуг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</si>
  <si>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</si>
  <si>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</si>
  <si>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</si>
  <si>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</si>
  <si>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</si>
  <si>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</si>
  <si>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</si>
  <si>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05</t>
  </si>
  <si>
    <t>Составление (изменение и дополнение)списков кандидатов в присяжные заседатели федеральных судов общей юрисдикции в РФ</t>
  </si>
  <si>
    <t>0014000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</si>
  <si>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</si>
  <si>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</si>
  <si>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</si>
  <si>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Резервные фонды</t>
  </si>
  <si>
    <t>11</t>
  </si>
  <si>
    <t>Резервные фонды местных администраций</t>
  </si>
  <si>
    <t>Резервные средства</t>
  </si>
  <si>
    <t>870</t>
  </si>
  <si>
    <t>Другие общегосударственные вопросы</t>
  </si>
  <si>
    <t>13</t>
  </si>
  <si>
    <t>Обеспечение деятельности подведомственных учреждений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</si>
  <si>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</si>
  <si>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</si>
  <si>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муниципальным учреждениям на иные цели</t>
  </si>
  <si>
    <t>612</t>
  </si>
  <si>
    <t>Выполнение отдельных государственных полномочий по комплектованию, хранению, учету и использованию документов Архивного фонда РС(Я)</t>
  </si>
  <si>
    <t>9906130</t>
  </si>
  <si>
    <t>111</t>
  </si>
  <si>
    <t>Выполнение отдельных государственных полномочий по реализации Федерального закона от 25.10.02г. № 125-ФЗ "О жилищных субсидиях гражданам, выезжающим из районов Крайнего Севера и приравненных к ним местностей"</t>
  </si>
  <si>
    <t>9503501</t>
  </si>
  <si>
    <t>Осуществление отдельных государственных полномочий по организации деятельности  административных комиссий по расмотрению дел об административных правонарушениях</t>
  </si>
  <si>
    <t>9906120</t>
  </si>
  <si>
    <t>Мобилизационная и вневойсковая подготовка</t>
  </si>
  <si>
    <t>03</t>
  </si>
  <si>
    <t>Субвенция на осуществление первичного воинского учета на территориях, где отсутствуют военные комиссариаты</t>
  </si>
  <si>
    <t>001 36 00</t>
  </si>
  <si>
    <t>Субвенции</t>
  </si>
  <si>
    <t>530</t>
  </si>
  <si>
    <t>Защита населения и территории от чрезвычайных ситуаций природного и техногенного характера, гражданская оборона</t>
  </si>
  <si>
    <t>Органы внутренних дел</t>
  </si>
  <si>
    <t>Органы юстиции</t>
  </si>
  <si>
    <t xml:space="preserve">Субвенция на осуществление полномочий по государственной регистрация актов гражданского состояния </t>
  </si>
  <si>
    <t>001 38 00</t>
  </si>
  <si>
    <t>09</t>
  </si>
  <si>
    <t>Национальная  экономика</t>
  </si>
  <si>
    <t>Общеэкономические вопросы</t>
  </si>
  <si>
    <t>Расходы на выполнение отдельных государственных полномочий по государственному регулированию цен (тарифов)</t>
  </si>
  <si>
    <t>9906140</t>
  </si>
  <si>
    <t>Осуществление отдельных государственных полномочий по лицензированию розничной продажи алкогольной продукции</t>
  </si>
  <si>
    <t>8508100</t>
  </si>
  <si>
    <t>Сельское хозяйство и рыболовство</t>
  </si>
  <si>
    <t xml:space="preserve"> Поддержка производства и переработка молока</t>
  </si>
  <si>
    <t>8505201</t>
  </si>
  <si>
    <t>Субсидии юридическим лицам (кроме муниципальных учреждений), индивидуальным предпринимателям, физическим лицам-производителям товаров, работ,услуг</t>
  </si>
  <si>
    <t>810</t>
  </si>
  <si>
    <t>Поддержка базовых свиноводческих хозяйств</t>
  </si>
  <si>
    <t>8505303</t>
  </si>
  <si>
    <t>Поддержка табунного коневодства</t>
  </si>
  <si>
    <t>8505305</t>
  </si>
  <si>
    <t>Повышение урожайности сельскохозяйственных культур</t>
  </si>
  <si>
    <t>8506300</t>
  </si>
  <si>
    <t>Поддержка посева кормовых культур</t>
  </si>
  <si>
    <t>8506402</t>
  </si>
  <si>
    <t>Поддержка северного оленеводства</t>
  </si>
  <si>
    <t>8507101</t>
  </si>
  <si>
    <t>Материально-техническое обеспечение оленеводов</t>
  </si>
  <si>
    <t>8507102</t>
  </si>
  <si>
    <t>Выполнение отдельных государственных полномочий по поддержке сельскохозяйственного производства муниципальными служащими</t>
  </si>
  <si>
    <t>8515100</t>
  </si>
  <si>
    <t>Выполнение отдельных государственных полномочий по поддержке сельскохозяйственного производства муниципальными учреждениями</t>
  </si>
  <si>
    <t>8515200</t>
  </si>
  <si>
    <t>112</t>
  </si>
  <si>
    <t xml:space="preserve">Транспорт                                                            </t>
  </si>
  <si>
    <t>08</t>
  </si>
  <si>
    <t>Бюджетные инвестиции в обьекты муниципальной собственности унитарным предприятиям, основанным на праве хозяйственного ведения</t>
  </si>
  <si>
    <t>422</t>
  </si>
  <si>
    <t>Дорожное хозяйство</t>
  </si>
  <si>
    <t>Другие вопросы в области национальной экономики</t>
  </si>
  <si>
    <t>12</t>
  </si>
  <si>
    <t>Образование</t>
  </si>
  <si>
    <t>07</t>
  </si>
  <si>
    <t>Субсидии бюджетным учреждениям на возмещение нормативных затрат, связанных с оказанием ими государственных (муниципальных) услуг (выполнением работ)</t>
  </si>
  <si>
    <t>Общее образование</t>
  </si>
  <si>
    <t>Ежемесячное денежное вознаграждение за классное руководство</t>
  </si>
  <si>
    <t>5200900</t>
  </si>
  <si>
    <t>О казание услуг (выполнение работ)специальными (коррекционными) образовательными учреждениями для детей с ограниченными возможностями здоровья и образовательных учреждений санаторного типа для детей, нуждающихся в длительном лечении</t>
  </si>
  <si>
    <t>6203105</t>
  </si>
  <si>
    <t>Расходы на реализацию государственного стандарта общего образования</t>
  </si>
  <si>
    <t>62 03 104</t>
  </si>
  <si>
    <t>Реализация государственного стандарта общего образования</t>
  </si>
  <si>
    <t xml:space="preserve">Финансирование образовательных учреждений для детей-сирот и детей, оставшихся без попечения родителей </t>
  </si>
  <si>
    <t>6205107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</si>
  <si>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</si>
  <si>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</si>
  <si>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</si>
  <si>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Социальная политика</t>
  </si>
  <si>
    <t>Пенсионное обеспечение</t>
  </si>
  <si>
    <t>Ежемесячные доплаты к трудовой пенсии лицам, замещавшим муниципальные должности и муниципальные должности муниципальной службы</t>
  </si>
  <si>
    <t>Пособия и компенсации по публичным нормативным обязательствам</t>
  </si>
  <si>
    <t>312</t>
  </si>
  <si>
    <t>Социальное обеспечение населения</t>
  </si>
  <si>
    <t>313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</si>
  <si>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</si>
  <si>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</si>
  <si>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Обеспечение жилыми помещениями детей-сирот и детей, оставшихся без попечения родителей, и лиц из их числа</t>
  </si>
  <si>
    <t>Бюджетные инвестиции на приобретение обьектов недвижимого имущества казенным учреждениям</t>
  </si>
  <si>
    <t>441</t>
  </si>
  <si>
    <t>Выплата компенсации части родительской платы за содержание (присмотр и уход)ребенка в  образовательных учреждениях и иных организациях, реализующих основную общеобразовательную программу дошкольного образования</t>
  </si>
  <si>
    <t>6202102</t>
  </si>
  <si>
    <t>Содержание детей в семьях опекунов</t>
  </si>
  <si>
    <t>6205105</t>
  </si>
  <si>
    <t>Обеспечение проезда детей-сирот и детей, оставшихся без попечения родителей, обучающихся в муниципальных образовательных учреждениях</t>
  </si>
  <si>
    <t>321</t>
  </si>
  <si>
    <t xml:space="preserve"> Санаторно-курортное лечение детей-сирот и детей, оставшихся без попечения родителей</t>
  </si>
  <si>
    <t>Выполнение отдельных государственных полномочий по опеке и попечительству</t>
  </si>
  <si>
    <t>Другие вопросы в области социальной политики</t>
  </si>
  <si>
    <t>Выполнение отдельных государственных полномочий по опеке и попечительству в отношении совершеннолетних дееспособных граждан, которые по состоянию здоровья не могут самостоятельно осуществлять и защищать свои права и исполнять обязанности</t>
  </si>
  <si>
    <t>10</t>
  </si>
  <si>
    <t>6502205</t>
  </si>
  <si>
    <t>Обеспечение совместных действий органов законадательной, исполнительнойвласти, обьединений работадателей, профессиональных союзов республики, направленных на улучшение условий и охраны труда работников республики</t>
  </si>
  <si>
    <t>6503101</t>
  </si>
  <si>
    <t>Выполнение отдельных государственных полномочий по исполнению функций комиссий по делам несовершеннолетних</t>
  </si>
  <si>
    <t>9906110</t>
  </si>
  <si>
    <t>Физическая культура и спорт</t>
  </si>
  <si>
    <t>00</t>
  </si>
  <si>
    <t>Межбюджетные трансферты</t>
  </si>
  <si>
    <t>14</t>
  </si>
  <si>
    <t>Дотации бюджетам субъектов Российской Федерации 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</si>
  <si>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</si>
  <si>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Дотации на выравнивание бюджетной обеспеченности муниципальных образовани</t>
  </si>
  <si>
    <t>511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</si>
  <si>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</si>
  <si>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</si>
  <si>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Иные межбюджетные трансферты</t>
  </si>
  <si>
    <t>540</t>
  </si>
  <si>
    <t>2015 год (прогноз)</t>
  </si>
  <si>
    <t>на 01.01.2015 г.</t>
  </si>
  <si>
    <t>9991310</t>
  </si>
  <si>
    <t>9991320</t>
  </si>
  <si>
    <t>9991400</t>
  </si>
  <si>
    <t>Обеспечение проведения выборов и референдумов</t>
  </si>
  <si>
    <t>Муниципальные выборы</t>
  </si>
  <si>
    <t>9997007</t>
  </si>
  <si>
    <t>9993000</t>
  </si>
  <si>
    <t>Энергосбережение, Энергоэффективная экономика</t>
  </si>
  <si>
    <t>6006000</t>
  </si>
  <si>
    <t>МЦП "Энергосбережение и повышениеэнергатической эффективности"</t>
  </si>
  <si>
    <t>6006100</t>
  </si>
  <si>
    <t>Обучение ответственных за энергосбережение и повышение энергетической эффективности</t>
  </si>
  <si>
    <t>6006101</t>
  </si>
  <si>
    <t>Грант на усовершенствование действующих туристских маршрутов внутреннего и въездного туризма</t>
  </si>
  <si>
    <t>Автоматизация потребления тепловой энергии учреждениями</t>
  </si>
  <si>
    <t>6006102</t>
  </si>
  <si>
    <t>МЦП "Развитие муниципальной службы в муниципальном образовании "Алданский район" на 2012-2016 годы</t>
  </si>
  <si>
    <t>6018000</t>
  </si>
  <si>
    <t>от 22.11.2013 года № 2575 п</t>
  </si>
  <si>
    <t>Обучение по программампереподготовки и повышения квалификации муниципальных служащих</t>
  </si>
  <si>
    <t>6018100</t>
  </si>
  <si>
    <t>9994000</t>
  </si>
  <si>
    <t>Исполнение органами местного самоуправления муниципальных районов переданных государственных полномочий по выравниванию бюджетов поселений</t>
  </si>
  <si>
    <t>9503202</t>
  </si>
  <si>
    <t>Cтроительствокультурно-спортивного комплекса с.Кутана</t>
  </si>
  <si>
    <t>9997008</t>
  </si>
  <si>
    <t>Субсидии на софинансирование объектов капитального строительства муниципальной собственности</t>
  </si>
  <si>
    <t>523</t>
  </si>
  <si>
    <t>МП "Профилактика правонарушений в муниципальном образовании "Алданский район" на 2013-2016 годы"</t>
  </si>
  <si>
    <t>6009000</t>
  </si>
  <si>
    <t>Профилактика правонарушений в отношении определенных категорий лиц и по отдеьным видам противоправной деятельности</t>
  </si>
  <si>
    <t>6009400</t>
  </si>
  <si>
    <t>Изготовление,установление размещение на территория населенныхпунктов, в образовательны учреждениях, а также СМИ информационнойсоциальной рекламы в сфере профилактики правонарушений (плакаты,баннеры передачи и иные мероприятия),пропагандирующей законопослушное поведение и здоровый образ жизни</t>
  </si>
  <si>
    <t>6009401</t>
  </si>
  <si>
    <t>Приобретение, установка систем видеонаблюдения и инжениерного оборудовани на основных улицах, местах массового пребывания граждан и местах провендения культурно-массовых мероприятий в городе Алдан</t>
  </si>
  <si>
    <t>6009402</t>
  </si>
  <si>
    <t>Приобретение, установка систем видеонаблюдения и инжениерного оборудовани на основных улицах, местах массового пребывания граждан и местах провендения культурно-массовых мероприятий в городе Томмот</t>
  </si>
  <si>
    <t>6009403</t>
  </si>
  <si>
    <t>Приобретение, установка систем видеонаблюдения и инжениерного оборудовани на основных улицах, местах массового пребывания граждан и местах провендения культурно-массовых мероприятий в поселке Н-Куранах</t>
  </si>
  <si>
    <t>6009404</t>
  </si>
  <si>
    <t>Изготовление,установление размещение на территория населенных пунктов,  а также СМИ социальной рекламы антинаркотической пропаганды</t>
  </si>
  <si>
    <t>6009405</t>
  </si>
  <si>
    <t>МП "Защита населения и территорий от чрезвычайных ситуаций природного и техногенного характкра в муниципальном образованийй "Алданский район" на 2013-2016 годы"</t>
  </si>
  <si>
    <t>6009200</t>
  </si>
  <si>
    <t>Изготовление и распостранение плакатов, аншлагов, памяток для населения района по способам защиты и правилам поведения на водных обьектах</t>
  </si>
  <si>
    <t>6009201</t>
  </si>
  <si>
    <t>Создание материальных и финансовых резервов для ЧС В 2013-2017 ГГ</t>
  </si>
  <si>
    <t>6009202</t>
  </si>
  <si>
    <t>МП "Поддержка сельхотоваропроизводителей в МО "Алданский район" на период 2012-2016 годы"</t>
  </si>
  <si>
    <t>6004200</t>
  </si>
  <si>
    <t>Субсидирование части затрат сельхозтоваропрогизводителям в сфере животноводчества (приоритение молодняка сельхоз животных)</t>
  </si>
  <si>
    <t>6004201</t>
  </si>
  <si>
    <t>Содержание маточного поголовья КРС</t>
  </si>
  <si>
    <t>6004202</t>
  </si>
  <si>
    <t>Субсидия на корма свиноводческим организациям</t>
  </si>
  <si>
    <t>6004203</t>
  </si>
  <si>
    <t>6004204</t>
  </si>
  <si>
    <t>Отстрел волков</t>
  </si>
  <si>
    <t>6004205</t>
  </si>
  <si>
    <t>МП "Развитие дорожно-транспортного комплекса"</t>
  </si>
  <si>
    <t>6005000</t>
  </si>
  <si>
    <t>Подпрограмма "Содержание и ремонт автомобильных дорог общего пользования местного значения , подбездных автомобильных дорог к населенным пунктам муниципального образования "Алданский район" на период 2012-2016 годы"</t>
  </si>
  <si>
    <t>6005300</t>
  </si>
  <si>
    <t>Зимнее содержание (очистка от снега) автодорог общего пользования местного значения вне границ населенных пунктов</t>
  </si>
  <si>
    <t>6005301,</t>
  </si>
  <si>
    <t>6005301</t>
  </si>
  <si>
    <t>Летнее содержание  автодорог общего пользования местного значения вне границ населенных пунктов</t>
  </si>
  <si>
    <t>6005302</t>
  </si>
  <si>
    <t>Ремонт автодороги Томмот-Ыллымах</t>
  </si>
  <si>
    <t>6005303</t>
  </si>
  <si>
    <t>Ремонт автодороги Н-Куранах-Хатыстыр</t>
  </si>
  <si>
    <t>6005304</t>
  </si>
  <si>
    <t>Ремонт автодороги Алдан-Якокут</t>
  </si>
  <si>
    <t>6005305</t>
  </si>
  <si>
    <t>Каппиталный ремонт автодороги Алдан-Ленинский</t>
  </si>
  <si>
    <t>6005306</t>
  </si>
  <si>
    <t>Содержание автодороги 1 й Орочен-Лебединый</t>
  </si>
  <si>
    <t>6005307</t>
  </si>
  <si>
    <t>Содержание автозимника Томмот-Кутана-Чагда (подьезд)</t>
  </si>
  <si>
    <t>6005308</t>
  </si>
  <si>
    <t>Содержание автозимника Томмот-Кутана</t>
  </si>
  <si>
    <t>6005309</t>
  </si>
  <si>
    <t>Увеличение уставного капитала МУП АР АПАП</t>
  </si>
  <si>
    <t>9997009</t>
  </si>
  <si>
    <t>Подпрограмма "Транспортное обслуживание  населения на межселенны автобусных маршрутах МО "Алданский район" на период 2012-2016 годы"</t>
  </si>
  <si>
    <t>6005400</t>
  </si>
  <si>
    <t>Возмещение убытков транспортному предприятию связанных с эксплуатационно деятельностью а семь межселенных автобусных маршрутах МО "Алданский район"</t>
  </si>
  <si>
    <t>6005401</t>
  </si>
  <si>
    <t>МЦП  "Управление муниципальной собственностьюмуниципального образования "Алданский район"</t>
  </si>
  <si>
    <t>6017000</t>
  </si>
  <si>
    <t>Управление программой</t>
  </si>
  <si>
    <t>6017100</t>
  </si>
  <si>
    <t>Учет муниципального имущества и формирование муниципальной собственности на объекты капитального строительства</t>
  </si>
  <si>
    <t>6017200</t>
  </si>
  <si>
    <t>Осуществление технической инвентаризации объектов муниципальной казны и муниципальных учреждений, находящихся в муниципальной собственности</t>
  </si>
  <si>
    <t>6017201</t>
  </si>
  <si>
    <t>Проведение оценочных работ на объекты, составляющие казну муниципального образования «Алданский район</t>
  </si>
  <si>
    <t>6017202</t>
  </si>
  <si>
    <t>Проведение ремонтных работ (реконструкция имущества казны)</t>
  </si>
  <si>
    <t>6017203</t>
  </si>
  <si>
    <t>Оценка имущества для принятия управленческих решений</t>
  </si>
  <si>
    <t>6017204</t>
  </si>
  <si>
    <t>Содержание имущества</t>
  </si>
  <si>
    <t>6017205</t>
  </si>
  <si>
    <t>Управление земельными ресурсами</t>
  </si>
  <si>
    <t>6017300</t>
  </si>
  <si>
    <t>Межевание земельных участков, право аренды либо собственности, на которые подлежит продаже на аукционе</t>
  </si>
  <si>
    <t>6017301</t>
  </si>
  <si>
    <t>Оценка размера аренды земельных участков, право аренды либо собственности, на которые подлежит продаже на аукционе</t>
  </si>
  <si>
    <t>6017302</t>
  </si>
  <si>
    <t>Проведение кадастровых работ на земельных участках, на которые у муниципального образования «Алданский район» возникает право собственности и их регистрация для дальнейшего предоставления земельных участков на праве аренды и выкупа земельных участков</t>
  </si>
  <si>
    <t>6017303</t>
  </si>
  <si>
    <t>МЦП "Развитие предпринимательства и туризма в МО "Алданский район"</t>
  </si>
  <si>
    <t>6003000</t>
  </si>
  <si>
    <t>Поддержка малого и среднего предпринимательства</t>
  </si>
  <si>
    <t>6003100</t>
  </si>
  <si>
    <t>Субсидирование части затрат, понесенных субьектами малого и среднего предпринимательства,  осуществляющими деятельность в сфере производствап продукции, по уплате процентов по кредитам и займам, полученными в кредитных организациях, по лизинговым платежам в части лизингодателя</t>
  </si>
  <si>
    <t>6003101</t>
  </si>
  <si>
    <t>Создание и развитие системы микрофинансирования</t>
  </si>
  <si>
    <t>6003102</t>
  </si>
  <si>
    <t>Предоставление грантов начинающим субьектам малого предпринимательства</t>
  </si>
  <si>
    <t>6003103</t>
  </si>
  <si>
    <t>Субсидирование части затрат субьектов малого и среднего предпринимательства,связанных с участием в выставочно-ярморочных мероприятиях, на проведение презентации республиканской промышленной продукции субьектов малого и среднего предпринимательства на территории РФ, в том числе РС (Я)</t>
  </si>
  <si>
    <t>6003104</t>
  </si>
  <si>
    <t>Строительство Бизнес-инкубатора в г. Алдан</t>
  </si>
  <si>
    <t>6003105</t>
  </si>
  <si>
    <t>Субсидирование части затрат понесенных субьектами малого и среднего предпринимательства,занятыми в сфере производства продукции, а арендную плату за имущество, используемое в производственном процессе</t>
  </si>
  <si>
    <t>6003106</t>
  </si>
  <si>
    <t>Субсидирование части затрат понесенных субьектами малого и среднего предпринимательства,занятыми в сфере производства продукции,на профессиональную подготовку, переподготовку, повышение квалификации и стажировку производственного персонала</t>
  </si>
  <si>
    <t>6003107</t>
  </si>
  <si>
    <t>Субсидирование части затрат понесенных субьектами малого и среднего предпринимательства на модернизацию производственного оборудования</t>
  </si>
  <si>
    <t>6003108</t>
  </si>
  <si>
    <t>Субсидирование части транспортных расходов,  понесенных субьектами малого и среднего предпринимательства по доставке производственного оборудования</t>
  </si>
  <si>
    <t>6003109</t>
  </si>
  <si>
    <t>Субсидирование части затрат субьектов малого и среднего предпринимательства,понесенных на приобритение рабочего инструмента и расходных материалов по производству одного или нескольких видов продукции народно-художественного промысла и декаротивно-прикадного искуствасвязанных с участием в выставочно-ярморочных мероприятиях, на проведение презентации республиканской промышленной продукции субьектов малого и среднего предпринимательства на территории РФ, в том числе РС (Я)</t>
  </si>
  <si>
    <t>6003110</t>
  </si>
  <si>
    <t>по разделам, подразделам, целевым статьям и видам расходов классификации расходов на 2014-2016 год</t>
  </si>
  <si>
    <t>2015 год</t>
  </si>
  <si>
    <t>2016 год</t>
  </si>
  <si>
    <t>2016 год (прогноз)</t>
  </si>
  <si>
    <t>на 01.01.2016 г.</t>
  </si>
  <si>
    <t>на 01.01.2017 г.</t>
  </si>
  <si>
    <t>МО "Алданский район" на 2014-2016 годы"</t>
  </si>
  <si>
    <t>Субсидирование части затрат понесенных субьектами малого и среднего предпринимательства,занятыми в сфере производства продукции,на профессиональную подготовку, переподготовку, повышение квалификации и стажировку работников, занятых в сфере оказания бытового облуживания</t>
  </si>
  <si>
    <t>6003111</t>
  </si>
  <si>
    <t>Проведение декады бытового обслуживания</t>
  </si>
  <si>
    <t>6003112</t>
  </si>
  <si>
    <t>Субсидирование части затрат на арендную плату за имущество,понесенных субьектами малого и среднего предпринимательства, оказывающие услуги по уходу и присмотру за детьми дошкольного возраста</t>
  </si>
  <si>
    <t>6003113</t>
  </si>
  <si>
    <t>Субсидирование части затрат ,понесенных субьектами малого и среднего предпринимательства, на организацию групп дневного времяпровождения детей дошкольного возраста  и иных подобных им видов деятельности по уходу и присмотру за детьми</t>
  </si>
  <si>
    <t>6003114</t>
  </si>
  <si>
    <t>Предоставление информации по вопросам организации и осуществления предпринимательской деятельности, а также мерам государственной и муниципальной поддержки через созданный в сети интернет официальный сайт МО "Алданский район"</t>
  </si>
  <si>
    <t>6003115</t>
  </si>
  <si>
    <t>Проведение семинаров по повышению квалификации работников, занятых в малом бизнесе (образовательные услуги)</t>
  </si>
  <si>
    <t>6003116</t>
  </si>
  <si>
    <t>Проведение Дня предпринимателя</t>
  </si>
  <si>
    <t>6003117</t>
  </si>
  <si>
    <t>Мероприятия,направленныена развитие малого и среднего предпринимательства</t>
  </si>
  <si>
    <t>6003118</t>
  </si>
  <si>
    <t>6003201</t>
  </si>
  <si>
    <t>Жилищно-коммунальное хозяйство</t>
  </si>
  <si>
    <t>Благоустройство</t>
  </si>
  <si>
    <t>МП "Упорядочение и развитие обьекто размещения и переработки твердых бытовых, промышленных отходов на территории Алданского района на 2012-2016 годы"</t>
  </si>
  <si>
    <t>6008000</t>
  </si>
  <si>
    <t>Полигоны (свалки) твердых бытовых и промышленных отходов Алданского района</t>
  </si>
  <si>
    <t>6008400</t>
  </si>
  <si>
    <t>Разработка проектов рекультивации обьектов размещения твердых бытовых и промышленных отходов</t>
  </si>
  <si>
    <t>6008401</t>
  </si>
  <si>
    <t>Проведение рекультивации обьектов размещения твердых бытовых и промышленных отходов</t>
  </si>
  <si>
    <t>6008402</t>
  </si>
  <si>
    <t>МП "Развитие системы образования в МО "Алданский район" на 2013-2016 годы"</t>
  </si>
  <si>
    <t>6001200</t>
  </si>
  <si>
    <t>Подпрограмма "Дошкольное образование"</t>
  </si>
  <si>
    <t>Организация работы инновационных площадок</t>
  </si>
  <si>
    <t>6001201</t>
  </si>
  <si>
    <t>Проведение кокурсов</t>
  </si>
  <si>
    <t>6001202</t>
  </si>
  <si>
    <t>Организация и проведение районных семинаров</t>
  </si>
  <si>
    <t>6001203</t>
  </si>
  <si>
    <t>Обеспечение детской мебелью,технологическим оборудованием</t>
  </si>
  <si>
    <t>6001204</t>
  </si>
  <si>
    <t>Проведение капиальных и текущих ремонтов</t>
  </si>
  <si>
    <t>6001205</t>
  </si>
  <si>
    <t>Приобретение оборудования на летние площадки</t>
  </si>
  <si>
    <t>6001206</t>
  </si>
  <si>
    <t>Обеспечение противопожарной безопасности дошкольных образовательных учреждений</t>
  </si>
  <si>
    <t>6001207</t>
  </si>
  <si>
    <t>Обеспечениеантитеррористической безопасности ДОУ</t>
  </si>
  <si>
    <t>6001208</t>
  </si>
  <si>
    <t>Обеспечение деятельности муниципальных дошкольных образовательных учреждений в рамках муниципальной услуги</t>
  </si>
  <si>
    <t>6001209</t>
  </si>
  <si>
    <t>Подпрограмма "Общее образование"</t>
  </si>
  <si>
    <t>6001300</t>
  </si>
  <si>
    <t>Муниципальная поддержка участия школьников в олимпиадах респубканского уровня</t>
  </si>
  <si>
    <t>6001301</t>
  </si>
  <si>
    <t>Проведение муниципальных предметных олимпиад</t>
  </si>
  <si>
    <t>6001302</t>
  </si>
  <si>
    <t>Доставка и проведение ДКР МО РС(Я )по результатам освоения ФГОС начального, основного общего образовани</t>
  </si>
  <si>
    <t>6001303</t>
  </si>
  <si>
    <t>Организация и проведение государственной итоговой аттестациив новой форме в 9 кл</t>
  </si>
  <si>
    <t>6001304</t>
  </si>
  <si>
    <t>Организация и проведение Единого государственного экзамена в 11 классе</t>
  </si>
  <si>
    <t>6001305</t>
  </si>
  <si>
    <t>Конкурс инновационных проектов среди ОУ района, направленных на решение социально-экономических задач района</t>
  </si>
  <si>
    <t>6001306</t>
  </si>
  <si>
    <t xml:space="preserve">Участие в республиканских конкурсах </t>
  </si>
  <si>
    <t>6001307</t>
  </si>
  <si>
    <t>Организация и проведение районных педагогических чтений</t>
  </si>
  <si>
    <t>6001308</t>
  </si>
  <si>
    <t>Проведение районных дистационных конкурсов педагогического мастерства</t>
  </si>
  <si>
    <t>6001309</t>
  </si>
  <si>
    <t>Организация конкурсов, фестивалей, смотров и других мероприятийв сфере правового образования и воспмтания</t>
  </si>
  <si>
    <t>6001310</t>
  </si>
  <si>
    <t>Приобретение школьной мебели, учебного оборудования в условиях перехода на новые ФГОС</t>
  </si>
  <si>
    <t>6001311</t>
  </si>
  <si>
    <t>Проведение капитальных  ремонтов школ</t>
  </si>
  <si>
    <t>6001312</t>
  </si>
  <si>
    <t>Обеспечение противопожарной безопасности общеобразовательных учреждений</t>
  </si>
  <si>
    <t>6001313</t>
  </si>
  <si>
    <t>Обеспечение антитеррористической безопасности общеобразовательных учреждений</t>
  </si>
  <si>
    <t>6001314</t>
  </si>
  <si>
    <t>Обеспечение деятельности муниципальных общеобразовательных учреждений в рамках муниципальной услуги</t>
  </si>
  <si>
    <t>6001315</t>
  </si>
  <si>
    <t>Подпрограмма "Дополнительное образование"</t>
  </si>
  <si>
    <t>6001400</t>
  </si>
  <si>
    <t>Обеспечение деятельности муниципальных учреждений дополнительного образования (муз. Школы)</t>
  </si>
  <si>
    <t>6001401</t>
  </si>
  <si>
    <t>Обеспечение деятельности муниципальных учреждений дополнительного образования (ДЮСШ)</t>
  </si>
  <si>
    <t>6001402</t>
  </si>
  <si>
    <t>Обеспечение деятельности ресурсных центров по дополнительному образованию на базе общеобразовательных учреждений</t>
  </si>
  <si>
    <t>6001403</t>
  </si>
  <si>
    <t>Проведение мероприятий, напрапвленных на выявление и поддержку талантливых детей</t>
  </si>
  <si>
    <t>6001404</t>
  </si>
  <si>
    <t>Проведение районных конкурсов</t>
  </si>
  <si>
    <t>6001405</t>
  </si>
  <si>
    <t>Проведение районного слета победителей олимпиад "Юнтал"</t>
  </si>
  <si>
    <t>6001406</t>
  </si>
  <si>
    <t>Проведение районных и обеспечение участия в республиканских спортивных соревнованиях</t>
  </si>
  <si>
    <t>6001407</t>
  </si>
  <si>
    <t>Приобритение технологического оборудованиядля учреждений доп. Образования (спорт. Инвентарь)</t>
  </si>
  <si>
    <t>6001408</t>
  </si>
  <si>
    <t>Проведение капитальных ремонтов зданий и сооружений</t>
  </si>
  <si>
    <t>6001409</t>
  </si>
  <si>
    <t xml:space="preserve">  Организация и проведение культурно-просветительских мероприятий, творческих конкурсов, фестивалей, выставок, концертов, спектаклей в рамках образовательной </t>
  </si>
  <si>
    <t>6001410</t>
  </si>
  <si>
    <t xml:space="preserve"> Приобретение музыкальных инструментов, мебели, оргтехники,  наглядных пособий, специального оборудования, др.</t>
  </si>
  <si>
    <t>6001411</t>
  </si>
  <si>
    <t xml:space="preserve"> Пополнение библиотечных фондов школ: приобретение нотных изданий, художественных альбомов, учебников, рабочих тетрадей, учебно-методических  пособий по различным дисциплинам, видам искусств.</t>
  </si>
  <si>
    <t>6001412</t>
  </si>
  <si>
    <t>Обновление фонотек, видеотек, фильмотек в школах по различным  видам искусств.</t>
  </si>
  <si>
    <t>6001413</t>
  </si>
  <si>
    <t xml:space="preserve">Проведение  капитального ремонта  </t>
  </si>
  <si>
    <t>6001414</t>
  </si>
  <si>
    <t>Изучение  опыта работы школ искусств близлежащих регионов. Организация поездок для обмена опытом.</t>
  </si>
  <si>
    <t>6001415</t>
  </si>
  <si>
    <t xml:space="preserve"> Реализация мероприятий, направленных на повышение уровня исполнительского мастерства : организация и проведение  районных и другого уровня фестивалей, конкурсов, олимпиад, смотров по различным видам искусств и жанрам </t>
  </si>
  <si>
    <t>6001416</t>
  </si>
  <si>
    <t>Организация выезда талантливых детей (солистов-исполнителей, творческих коллективов), обучающихся в школах искусств, и их преподавателей для участия в республиканских, межрегиональных, российских и международных конкурсах, летних творческих школах для одаренных детей</t>
  </si>
  <si>
    <t>6001417</t>
  </si>
  <si>
    <t>Организация выезда на пленэры, проведение выездных концертных мероприятий.</t>
  </si>
  <si>
    <t>6001418</t>
  </si>
  <si>
    <t>Строительство нового здания для Томмотской детской школы искусств</t>
  </si>
  <si>
    <t>6001419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</si>
  <si>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</si>
  <si>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</si>
  <si>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>Подпрограмма "Отдых и оздоровлениедетей"</t>
  </si>
  <si>
    <t>6001500</t>
  </si>
  <si>
    <t>Организация отдыха и оздоровления детей, в том числе находящихся в трудной жизненной ситуации</t>
  </si>
  <si>
    <t>6001501</t>
  </si>
  <si>
    <t>Приобретение товаров, работ,услуг в пользу граждан</t>
  </si>
  <si>
    <t>323</t>
  </si>
  <si>
    <t>Приобретение инвентаря и оборудования для летнего лагеря "Берег Дружбы"</t>
  </si>
  <si>
    <t>6001502</t>
  </si>
  <si>
    <t>Проведение капитального и текущего ремонта зданий и сооружений летнего загородного лагеря "Берег Дружбы"</t>
  </si>
  <si>
    <t>6001503</t>
  </si>
  <si>
    <t>Обеспечение деятельности муниципального учреждения "Берег Дружбы"</t>
  </si>
  <si>
    <t>6001504</t>
  </si>
  <si>
    <t>МП "Гражданско-патриотическое воспитание молодежи Алданского района на 2012-2016 годы"</t>
  </si>
  <si>
    <t>НА 2014-2016 ГОДЫ</t>
  </si>
  <si>
    <t>6010000</t>
  </si>
  <si>
    <t>Подпрограмма "Молодежная политика"</t>
  </si>
  <si>
    <t>6010200</t>
  </si>
  <si>
    <t>Организация мероприятий, направленных на повышение избирательной активности молодежи</t>
  </si>
  <si>
    <t>6010201</t>
  </si>
  <si>
    <t>Участие молодежи в работе консультативного Совета национальностей при главе МО "Алданский район", создания молодежной ассамблеи народов</t>
  </si>
  <si>
    <t>6010202</t>
  </si>
  <si>
    <t>Проведение патриотических акций, направленных на воспитание у подрастающего поколения духовно-нравственных ценностей</t>
  </si>
  <si>
    <t>6010203</t>
  </si>
  <si>
    <t>Организация работы шефской помощи военнослужащим из воинской части № 03415 г.Свободный</t>
  </si>
  <si>
    <t>6010204</t>
  </si>
  <si>
    <t>Проведение мероприятий по повышению престижа службы в армии</t>
  </si>
  <si>
    <t>6010205</t>
  </si>
  <si>
    <t>Организация и проведение мероприятий, направленных на вовлечение в правовую культуру и деятельность органов местного самоуправления</t>
  </si>
  <si>
    <t>6010206</t>
  </si>
  <si>
    <t>Организация мероприятий, направленных на пропаганду среди молодежи национальной культуры и традиций народов республики</t>
  </si>
  <si>
    <t>6010207</t>
  </si>
  <si>
    <t>Организация и проведение районных фестивалей, конкурсов, форумов в области реализации молодежной политики на территории Алданского района</t>
  </si>
  <si>
    <t>6010208</t>
  </si>
  <si>
    <t>Участие в республиканских и российских фестивалей, конкурсах, акциях,  форумах, курсах повышения квалификации, конференциях, семинаров области государственной молодежной политики и т.п.</t>
  </si>
  <si>
    <t>6010209</t>
  </si>
  <si>
    <t>Развитие студенческих строительных трудовых отрядов, открытие местного отделения молодежного студенческого отряда и обеспечение его деятельности</t>
  </si>
  <si>
    <t>6010210</t>
  </si>
  <si>
    <t>Организация, проведение и участие во всероссийских , региональных, республиканских слетах молодежных студенческих отрядов</t>
  </si>
  <si>
    <t>6010211</t>
  </si>
  <si>
    <t>Организация, семинаров, круглых столов для командировок и комиссаров студенческих отрядов</t>
  </si>
  <si>
    <t>6010212</t>
  </si>
  <si>
    <t>Выпуск буклетов, листовок в целях реализации данной задачи</t>
  </si>
  <si>
    <t>6010213</t>
  </si>
  <si>
    <t>Реализация мероприятий по профессиональному ориентированию для подростков и молодежи</t>
  </si>
  <si>
    <t>6010214</t>
  </si>
  <si>
    <t>Организация работы районного и республиканского штаба "Абитуриент"</t>
  </si>
  <si>
    <t>6010215</t>
  </si>
  <si>
    <t>Проведение мероприятий по вопросам организации летней занятости несовершеннолетних</t>
  </si>
  <si>
    <t>6010216</t>
  </si>
  <si>
    <t>Привлечение безработной молодежи в мероприятиях по информированию о рабочих специальностх о подготовке к рабочим специальностям и дальнейшее трудоустройство</t>
  </si>
  <si>
    <t>6010217</t>
  </si>
  <si>
    <t>Проведение мероприятий по развитию добровольческой (волонтерской) деятельности</t>
  </si>
  <si>
    <t>6010218</t>
  </si>
  <si>
    <t>Организация проведения мероприятий по развитию общественных объединений, некоммерческих организаций</t>
  </si>
  <si>
    <t>6010219</t>
  </si>
  <si>
    <t xml:space="preserve"> Консультативно-методическая и информационная поддержка общественных организаций, ресурсных центров, военно-патриотических клубов</t>
  </si>
  <si>
    <t>6010220</t>
  </si>
  <si>
    <t>Организация и проведение районного слета общественных молодежных объединений, организаций</t>
  </si>
  <si>
    <t>6010221</t>
  </si>
  <si>
    <t>Создание и организация деятельсности экспертно-кунсультативного совета по конкурсам грантов при главе МО "Алданский район"</t>
  </si>
  <si>
    <t>6010222</t>
  </si>
  <si>
    <t>Организация работы штаба "Волонтер" и подготовка волонтерских групп</t>
  </si>
  <si>
    <t>6010223</t>
  </si>
  <si>
    <t>Организаци работы школы вожатых, выездные мероприятия по подготовке вожатых</t>
  </si>
  <si>
    <t>6010224</t>
  </si>
  <si>
    <t>Проведение семинаров, участие в республиканских мероприятиях, грантовых проектов</t>
  </si>
  <si>
    <t>6010225</t>
  </si>
  <si>
    <t>Проведение цикла мероприятий, направленных на профилактику негативных явлений в подростковой и молодежной среде, организация акций, круглых столов, семинаров</t>
  </si>
  <si>
    <t>6010226</t>
  </si>
  <si>
    <t>Организация и проведение районных и участие в республиканских мероприятиях по направлениям молодежной субкультур</t>
  </si>
  <si>
    <t>6010227</t>
  </si>
  <si>
    <t>Выпуск просветительных буклетов, наружной рекламы</t>
  </si>
  <si>
    <t>6010228</t>
  </si>
  <si>
    <t>Организация работы молодежного добровольного оперативного отряда правоохранительной направленности, участие в организации проведении рейдов по местам концентрации молодежи совместно с органами системы профилактики КДН и ЗП</t>
  </si>
  <si>
    <t>6010229</t>
  </si>
  <si>
    <t>Организация работы с молодежью, попавшей в трудную жизненную ситуацию, группы риска (профориентационная работа, тренинги, консультации) с участием ГБУ "ЦППМ" РС (Я). Разработка тренинговых программ, обучение специалистов</t>
  </si>
  <si>
    <t>6010230</t>
  </si>
  <si>
    <t>Открытие филиала ГБУ "Центра социальной-психологической  поддержки молодежи" на территории АР.</t>
  </si>
  <si>
    <t>6010231</t>
  </si>
  <si>
    <t>Оказание практический помощи для молодежи, в т.ч. оказавшейся в трудной жизненной ситуации, родителям, специалистам по работе с молодежью в реализации молодежной политики путем решения острых социально-психологических проблем молодежи через формирование психологической культуры, пропоганду здорового образа жизни, создание корпуса волонтеров и антинаркотической пропоганде</t>
  </si>
  <si>
    <t>6010232</t>
  </si>
  <si>
    <t>Проведение семинаров, круглых столов, акций</t>
  </si>
  <si>
    <t>6010233</t>
  </si>
  <si>
    <t>Координация деятельности школьных служб примирения</t>
  </si>
  <si>
    <t>6010234</t>
  </si>
  <si>
    <t>МП "Социальная  поддержка семей,отдельных категорий граждан в Алданском районе на 2012-2016 годы"</t>
  </si>
  <si>
    <t>6011000</t>
  </si>
  <si>
    <t>Подпрограмма "Семейная политика"</t>
  </si>
  <si>
    <t>6011200</t>
  </si>
  <si>
    <t>Пропаганда семейных ценностей,современных форм воспитания детей,укрепление семейных традиций,поддержание престижа отцовства и материнства,воспитание у подрастающего ответсвенного отношения к будущей семье и др.- с использованием рекламно-информационной продукции,буклетов,банеров,брошюр,акций,городского,районного и республиканских уровней</t>
  </si>
  <si>
    <t>6011201</t>
  </si>
  <si>
    <t>Организация и проведение семейных городских,районных муниципальных этапов республиканских фестивалей,проектов,конкурсов,"День оленеводов", "Молодая интернациональная семья","Городская семья","Сельская семья", "Папа,мама,я*я -спортивная семья" и др.</t>
  </si>
  <si>
    <t>6011202</t>
  </si>
  <si>
    <t>Организация проведения мероприятий с целью поддержки социального института семьи и брака:"Дня семьи,любви и верности", чествование семей,отметивших серебрянный и золотой юбилеи,торжественные выписки из роддома,сбор материалов для "Книги Почета лучших семей Республики Саха (Якутия)" и др</t>
  </si>
  <si>
    <t>6011203</t>
  </si>
  <si>
    <t>Организация и  проведения мероприятий, направленных на престиж отцовства: районного смотра "Строя и песни",Организация и проведение мероприятий,посвященных Дню защитника Отечества.Участие в Пленуме Лиги отцов Якутии в г.Якутске.Участие в Республиканских соревнованиях отцов.Организация детского конкурса любительских фильмов и видеороликов "Мой папа - самый,самый"."Семь +Я" и др</t>
  </si>
  <si>
    <t>6011204</t>
  </si>
  <si>
    <t>Организация торжественных мероприятий,посвященных Дню матери.Подготовка к проведению церемонии награждения женщин-матерей премией главы МО "АР" "Признание".Организация и проведение международного женского дня</t>
  </si>
  <si>
    <t>6011205</t>
  </si>
  <si>
    <t>Организация и проведение мероприятий по пропоганде Здорового образа жизни: ярмарки здоровья "Здоровая семья - здоровая нация",приуроченной к Всемирному дню здоровья.Организация и проведение месячника безопасности дорожного движения.Участие в организации и проведении семейного эвенкийского национального праздника ""Бакалдын".Участие в организации и прведении национального праздника "Ыссыах" и др</t>
  </si>
  <si>
    <t>6011206</t>
  </si>
  <si>
    <t>Организаци проведения чествования ветеранов, и их родных. Участие в проведении районного конкурса сочинений(стихотворений) среди школьников и студентов "Помним,гордимся,благотворим".Организация волонтерской работы по оказанию помощи ветеранам ВОВ.Чествование ветеранов ВОВ,достигших 90-летнего возраста. Организация.и проведение .мероприятий ,посвященных "Дню пожилого человека".Чествование ветеранов ВОВ и локальных войн в "День Героя России", 9 мая.Организация поздравления вдов,участников ВОВ,с улучшением жилищных условий.Организация и проведение встреч ветеранов локальных войск и военных конфликтов с учащимися,молодежью МО "АР" и др</t>
  </si>
  <si>
    <t>6011207</t>
  </si>
  <si>
    <t>Участие в организации мероприятий,посвященных поощрению талантливых детей: Дню знаний.Участие в организации и проведения "Бала выпускников".Организация и проведения "Елки главы".Участие в организации и прведении "Последних звонков".Участие в торжестввенном вручении золотых и серебрянных медалей.</t>
  </si>
  <si>
    <t>6011208</t>
  </si>
  <si>
    <t>Содействие в организации участия обучающихся в республиканском бале "Высших достижений".Участие в городских,районных,республиканских конкурсах детской авторской песни и танца,стихов сочинений.Организация поощрения победителей олимпиад различного уровня</t>
  </si>
  <si>
    <t>6011209</t>
  </si>
  <si>
    <t>Подпрограмма "Опека и попечительство"</t>
  </si>
  <si>
    <t>6011500</t>
  </si>
  <si>
    <t>Организация и проведения акции,семинаров,выпуск буклетов,брошюр профилактического характера против СПИД,вредных привычек,пропоганда здорового образа жизни.Плакатов,рекламно-информационных банеров.Участие в проведении республиканской акции "Всемирный день борьбы с курением"</t>
  </si>
  <si>
    <t>6011501</t>
  </si>
  <si>
    <t>Общая координация и взаимодействие с органами местного самоуправления поселений в области семейной политики. Обновление и формирование электронного банка  данных по семейной политике,совместные рейды по неблагополучным семьям с целью обследования  жилищно-бытовых условий.Выявление нарушений прав ребенка,участие в проведении районной операции "Быт" по выявлению и постановке на учет родителей, уклоняющихся от воспитания и содержания детей и др.((Канцелярия,транспортные расходы,поощрения)</t>
  </si>
  <si>
    <t>6011502</t>
  </si>
  <si>
    <t>Организация и проведение акции "Обогрей ребенка" по сбору сезонной одежды детям,находящимся в трудной жизненной ситуации и др.Участие в подготовке и проведения собрания школы -опекунов.Проведение акции "Ребенок защищен в семье" с целью создания патронатных семей.Содействие в устройстве детей-сирот и детей,оставшихся без попечения родителей в семьи,АДД, "Тукаам" и др</t>
  </si>
  <si>
    <t>6011503</t>
  </si>
  <si>
    <t>Республиканские,городские конкурсы ,проекты,акции художественной самодеятельности детей-сирот : "Зажги свою звезду","Голубь мира" и др.</t>
  </si>
  <si>
    <t>6011504</t>
  </si>
  <si>
    <t>Взаимодействие с (сотрудниками КДН и ЗП И ПДН,центром занятости,социальной защитой населения, отделом опеки и попечительства,ОУ Района,Департаментом образования,молодежными общественными организациями,СМИ) в участии,организации научно--практических конференций,круглых столов,дебатов,ссеминаров,акций,лекций,презентаций,видеоконференций и др. по взаимодействию систем профилактики безнадзорности и правонарушений несовершеннолетних.Организация и проведение муниципального этапа республиканского конкурса социальных проектов "Профилактика суицидального и аддитивного поведения,других форм авитальной активности детей подростков Алданского района" и др</t>
  </si>
  <si>
    <t>6011505</t>
  </si>
  <si>
    <t>Подпрограмма"Безбарьерная среда"</t>
  </si>
  <si>
    <t>6011300</t>
  </si>
  <si>
    <t>Координация работы по содействию в создании условий для социализации и интеграции в обществе людей с ограниченными возможностями здоровья.Содействие в участии людей с ограниченными  возможностями здоровья в республиканском фестивале художественной самодеятельности.Организация спортивных состязаний г.Нерюнгри.Веселые старты г.Алдан..Организация семинаров для председателей,бухгалтеров,специалистов ЯРООООВОИ. Республиканский туристи</t>
  </si>
  <si>
    <t>6011301</t>
  </si>
  <si>
    <t>Благотворительный марафон (благотворительные акции ,адресная помощь лицам с ограниченными возможностями здоровья,культурно-массовые мероприятия,поощрение активистов общественных организаций ВОИ,ВОГ,ВОС)</t>
  </si>
  <si>
    <t>6011302</t>
  </si>
  <si>
    <t>Организация проведения мероприятий посвященных Международному Дню глухих,Дню слепого человека(совместно с ВОС "Белая трость").Организация и прведение мероприятий к Международному Дню инвалидов (25 лет Всероссийского общества инвалидов).Бал достижений.Проведение президиума правления.Выписка периодических изданий для молодых инвалидов,инвалидов пожилого возрастаи детей инвалидов.</t>
  </si>
  <si>
    <t>6011304</t>
  </si>
  <si>
    <t>Координация работы по содействию в создании условий для социализациии интеграции в обществе детей с ограниченными возможностями здоровья.Организация психолого-педагогического сопровождения детей и их родителей по вопросам воспитания  и обучения детей-инвалидов). Участие во 2-м туре Всероссийского фестиваля детей с ограниченными возможностями,посвященного 25-летию Всероссийского общества инвалидов.Республиканский балмаскарад для детей с ограниченными возможностями здоровья,посещение участникамим достопримечательностей г.Якутска.Проведение фестиваля творчества для детей с ограниченными возможностямиздоровья.Проведение благотворительной акции "Поможем детям".Выпуск буклетов,брошюр,календарей и др.</t>
  </si>
  <si>
    <t>6011305</t>
  </si>
  <si>
    <t>6001100</t>
  </si>
  <si>
    <t>Приобретение мебели</t>
  </si>
  <si>
    <t>6001101</t>
  </si>
  <si>
    <t>Приобретение автомобилей</t>
  </si>
  <si>
    <t>6001102</t>
  </si>
  <si>
    <t>Обеспечение деятельности муниципального учреждения "Департамен Образования"</t>
  </si>
  <si>
    <t>6001103</t>
  </si>
  <si>
    <t>Обеспечение деятельности Централизованных бухгалтерий</t>
  </si>
  <si>
    <t>6001104</t>
  </si>
  <si>
    <t>Приобретение сервера</t>
  </si>
  <si>
    <t>6001106</t>
  </si>
  <si>
    <t>Приобретение компьютерного оборудования</t>
  </si>
  <si>
    <t>6001105</t>
  </si>
  <si>
    <t>МП "Развитие культуры МО "Алданский район"</t>
  </si>
  <si>
    <t>6002000</t>
  </si>
  <si>
    <t>6002100</t>
  </si>
  <si>
    <t xml:space="preserve"> Создание условий для развития развития  местного традиционного народного художественного творчества, культурно-досуговой деятельности</t>
  </si>
  <si>
    <t>6002200</t>
  </si>
  <si>
    <t xml:space="preserve">Организация и проведение традиционных национальных праздников и обрядов, смотров-конкурсов, фестивалей национальных культур, выставок, ярмарок   народных художественных промыслов,сбор этнографических </t>
  </si>
  <si>
    <t>6002201</t>
  </si>
  <si>
    <t xml:space="preserve"> Создание условий для участия  мастеров  народных художественных промыслов,  хранителей народного эпоса, отдельных исполнителей  народного фольклора и творческих коллективов в республиканских и межрегиональных выставках, форумах, национальных праздниках и  фестивалях.</t>
  </si>
  <si>
    <t>6002202</t>
  </si>
  <si>
    <t>Издание методических материалов, каталогов объектов культурного наследия, народных промыслов, книг,  др.</t>
  </si>
  <si>
    <t>6002203</t>
  </si>
  <si>
    <t xml:space="preserve"> Реализация мероприятий, имеющих историческую, социально-культурную, общественно-политическую значимость и ценность в жизни Алданского района </t>
  </si>
  <si>
    <t>6002204</t>
  </si>
  <si>
    <t xml:space="preserve">Организация и проведение мероприятий, направленных на развитие  самодеятельного  художественного творчества по различным жанрам,  пропаганду творчества молодых поэтов и прозаиков, талантливой молодежи,  традиций авторской песни </t>
  </si>
  <si>
    <t>6002205</t>
  </si>
  <si>
    <t xml:space="preserve">Организация курсов повышения квалификации на местах с приглашением ведущих специалистов отрасли культуры </t>
  </si>
  <si>
    <t>6002206</t>
  </si>
  <si>
    <t xml:space="preserve"> Проведение конкурсов профессионального мастерства работников культуры</t>
  </si>
  <si>
    <t>6002207</t>
  </si>
  <si>
    <t xml:space="preserve"> Приобретение фэндэра, световых, аэродинамических и др.спец. эффектов сцены </t>
  </si>
  <si>
    <t>6002208</t>
  </si>
  <si>
    <t>Подпрограмма "Современная библиотека в информационном и культурном пространстве Алданского района</t>
  </si>
  <si>
    <t>6002400</t>
  </si>
  <si>
    <t>Обеспечение деятельности библиотек</t>
  </si>
  <si>
    <t>6002401</t>
  </si>
  <si>
    <t xml:space="preserve">Гарантированное комплектование библиотечных фондов современными источниками информации на различных носителях  с соответствии с действующими стандартами и нормативами </t>
  </si>
  <si>
    <t>6002402</t>
  </si>
  <si>
    <t>Подписка на периодические издания</t>
  </si>
  <si>
    <t>6002403</t>
  </si>
  <si>
    <t xml:space="preserve"> Проведение капитального ремонта библиотеки</t>
  </si>
  <si>
    <t>6002404</t>
  </si>
  <si>
    <t>Льготы почетным гражданам</t>
  </si>
  <si>
    <t>Расходные обязательства по социальному обеспечению населения (опека)</t>
  </si>
  <si>
    <t>6108101</t>
  </si>
  <si>
    <t>5050502</t>
  </si>
  <si>
    <t>МП "Развитие физической культуры и спорта"</t>
  </si>
  <si>
    <t>6010400</t>
  </si>
  <si>
    <t>Развитие массового спорта</t>
  </si>
  <si>
    <t>6010401</t>
  </si>
  <si>
    <t xml:space="preserve">"Обслуживание государственного и муниципального долга" 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</si>
  <si>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</si>
  <si>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</si>
  <si>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9995000</t>
  </si>
  <si>
    <t>Обслуживание муниципального долга</t>
  </si>
  <si>
    <t>730</t>
  </si>
  <si>
    <t>9996100</t>
  </si>
  <si>
    <t>9996500</t>
  </si>
  <si>
    <t xml:space="preserve">                                      Приложение №  1</t>
  </si>
  <si>
    <t xml:space="preserve">к распоряжению главы МО "Алданский район"   </t>
  </si>
  <si>
    <t>"Об утверждении среднесрочного финансового плана</t>
  </si>
  <si>
    <t>СРЕДНЕСРОЧНЫЙ ФИНАНСОВЫЙ ПЛАН МУНИЦИПАЛЬНОГО ОБРАЗОВАНИЯ "АЛДАНСКИЙ РАЙОН"</t>
  </si>
  <si>
    <t>Таблица 1</t>
  </si>
  <si>
    <t>Основные параметры среднесрочного финансового плана</t>
  </si>
  <si>
    <t>(тыс. рублей)</t>
  </si>
  <si>
    <t>Показатели</t>
  </si>
  <si>
    <t>Бюджет муниципального образования "Алданский район"</t>
  </si>
  <si>
    <t>Косолидированный бюджет муниципального образования "Алданский район"</t>
  </si>
  <si>
    <t>плановый период</t>
  </si>
  <si>
    <t>плановый перод</t>
  </si>
  <si>
    <t>2014 год (прогноз)</t>
  </si>
  <si>
    <t>ВСЕГО ДОХОДОВ</t>
  </si>
  <si>
    <t>ВСЕГО РАСХОДОВ</t>
  </si>
  <si>
    <t>ПРОФИЦИТ/ДЕФИЦИТ БЮДЖЕТА</t>
  </si>
  <si>
    <t>ВЕРХНИЙ ПРЕДЕЛ МУНИЦИПАЛЬНГО ДОЛГА</t>
  </si>
  <si>
    <t>Таблица 2</t>
  </si>
  <si>
    <t xml:space="preserve">Расределение бюджетных ассигнований по главным распорядителям, </t>
  </si>
  <si>
    <t>Наименование</t>
  </si>
  <si>
    <t>Ведомство</t>
  </si>
  <si>
    <t>Рз</t>
  </si>
  <si>
    <t>ПР</t>
  </si>
  <si>
    <t>ЦСР</t>
  </si>
  <si>
    <t>ВР</t>
  </si>
  <si>
    <t>Плановый период</t>
  </si>
  <si>
    <t>2014 год</t>
  </si>
  <si>
    <t>Администрация муниципального образования "Алданский район"</t>
  </si>
  <si>
    <t>010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</si>
  <si>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</si>
  <si>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</si>
  <si>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</si>
  <si>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</si>
  <si>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</si>
  <si>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 xml:space="preserve"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  </t>
  </si>
  <si>
    <t>02</t>
  </si>
  <si>
    <t>Глава муниципального образования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</si>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</sst>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3" fillId="32" borderId="0" xfId="52" applyNumberFormat="1" applyFont="1" applyFill="1" applyAlignment="1">
      <alignment horizontal="center"/>
      <protection/>
    </xf>
    <xf numFmtId="49" fontId="4" fillId="32" borderId="0" xfId="52" applyNumberFormat="1" applyFont="1" applyFill="1" applyAlignment="1">
      <alignment horizontal="center"/>
      <protection/>
    </xf>
    <xf numFmtId="49" fontId="3" fillId="32" borderId="0" xfId="52" applyNumberFormat="1" applyFont="1" applyFill="1" applyBorder="1" applyAlignment="1">
      <alignment horizontal="center"/>
      <protection/>
    </xf>
    <xf numFmtId="0" fontId="3" fillId="32" borderId="0" xfId="0" applyFont="1" applyFill="1" applyAlignment="1">
      <alignment horizontal="right"/>
    </xf>
    <xf numFmtId="3" fontId="4" fillId="32" borderId="0" xfId="52" applyNumberFormat="1" applyFont="1" applyFill="1" applyAlignment="1" applyProtection="1">
      <alignment shrinkToFit="1"/>
      <protection/>
    </xf>
    <xf numFmtId="164" fontId="4" fillId="32" borderId="10" xfId="0" applyNumberFormat="1" applyFont="1" applyFill="1" applyBorder="1" applyAlignment="1">
      <alignment horizontal="center" wrapText="1"/>
    </xf>
    <xf numFmtId="0" fontId="4" fillId="32" borderId="10" xfId="52" applyNumberFormat="1" applyFont="1" applyFill="1" applyBorder="1" applyAlignment="1">
      <alignment horizontal="center" vertical="center" wrapText="1"/>
      <protection/>
    </xf>
    <xf numFmtId="0" fontId="3" fillId="32" borderId="10" xfId="52" applyNumberFormat="1" applyFont="1" applyFill="1" applyBorder="1" applyAlignment="1">
      <alignment vertical="center" wrapText="1"/>
      <protection/>
    </xf>
    <xf numFmtId="164" fontId="3" fillId="32" borderId="10" xfId="0" applyNumberFormat="1" applyFont="1" applyFill="1" applyBorder="1" applyAlignment="1">
      <alignment/>
    </xf>
    <xf numFmtId="0" fontId="3" fillId="32" borderId="10" xfId="52" applyFont="1" applyFill="1" applyBorder="1">
      <alignment/>
      <protection/>
    </xf>
    <xf numFmtId="0" fontId="3" fillId="32" borderId="10" xfId="52" applyFont="1" applyFill="1" applyBorder="1" applyAlignment="1">
      <alignment vertical="top" wrapText="1"/>
      <protection/>
    </xf>
    <xf numFmtId="164" fontId="3" fillId="32" borderId="10" xfId="52" applyNumberFormat="1" applyFont="1" applyFill="1" applyBorder="1" applyAlignment="1">
      <alignment wrapText="1"/>
      <protection/>
    </xf>
    <xf numFmtId="164" fontId="4" fillId="32" borderId="10" xfId="0" applyNumberFormat="1" applyFont="1" applyFill="1" applyBorder="1" applyAlignment="1">
      <alignment/>
    </xf>
    <xf numFmtId="164" fontId="4" fillId="32" borderId="11" xfId="0" applyNumberFormat="1" applyFont="1" applyFill="1" applyBorder="1" applyAlignment="1">
      <alignment/>
    </xf>
    <xf numFmtId="43" fontId="4" fillId="32" borderId="10" xfId="6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2" fontId="4" fillId="32" borderId="0" xfId="52" applyNumberFormat="1" applyFont="1" applyFill="1" applyBorder="1" applyAlignment="1">
      <alignment horizontal="center" wrapText="1"/>
      <protection/>
    </xf>
    <xf numFmtId="2" fontId="4" fillId="32" borderId="0" xfId="52" applyNumberFormat="1" applyFont="1" applyFill="1" applyBorder="1" applyAlignment="1">
      <alignment horizontal="center"/>
      <protection/>
    </xf>
    <xf numFmtId="2" fontId="4" fillId="32" borderId="0" xfId="0" applyNumberFormat="1" applyFont="1" applyFill="1" applyBorder="1" applyAlignment="1">
      <alignment/>
    </xf>
    <xf numFmtId="0" fontId="9" fillId="32" borderId="0" xfId="0" applyFont="1" applyFill="1" applyAlignment="1">
      <alignment horizontal="right"/>
    </xf>
    <xf numFmtId="49" fontId="3" fillId="32" borderId="0" xfId="52" applyNumberFormat="1" applyFont="1" applyFill="1" applyAlignment="1" quotePrefix="1">
      <alignment wrapText="1"/>
      <protection/>
    </xf>
    <xf numFmtId="0" fontId="3" fillId="32" borderId="0" xfId="52" applyFont="1" applyFill="1" applyAlignment="1">
      <alignment wrapText="1"/>
      <protection/>
    </xf>
    <xf numFmtId="3" fontId="3" fillId="32" borderId="0" xfId="52" applyNumberFormat="1" applyFont="1" applyFill="1" applyAlignment="1" applyProtection="1">
      <alignment shrinkToFit="1"/>
      <protection/>
    </xf>
    <xf numFmtId="0" fontId="7" fillId="32" borderId="0" xfId="0" applyFont="1" applyFill="1" applyAlignment="1">
      <alignment horizontal="right"/>
    </xf>
    <xf numFmtId="0" fontId="4" fillId="32" borderId="12" xfId="52" applyNumberFormat="1" applyFont="1" applyFill="1" applyBorder="1" applyAlignment="1">
      <alignment horizontal="center" vertical="center" wrapText="1"/>
      <protection/>
    </xf>
    <xf numFmtId="0" fontId="4" fillId="32" borderId="13" xfId="52" applyFont="1" applyFill="1" applyBorder="1" applyAlignment="1">
      <alignment horizontal="center" wrapText="1"/>
      <protection/>
    </xf>
    <xf numFmtId="0" fontId="4" fillId="32" borderId="13" xfId="52" applyNumberFormat="1" applyFont="1" applyFill="1" applyBorder="1" applyAlignment="1">
      <alignment horizontal="center" vertical="center"/>
      <protection/>
    </xf>
    <xf numFmtId="0" fontId="4" fillId="32" borderId="14" xfId="52" applyNumberFormat="1" applyFont="1" applyFill="1" applyBorder="1" applyAlignment="1">
      <alignment horizontal="center" vertical="center" wrapText="1"/>
      <protection/>
    </xf>
    <xf numFmtId="0" fontId="4" fillId="32" borderId="10" xfId="52" applyFont="1" applyFill="1" applyBorder="1" applyAlignment="1">
      <alignment horizontal="center" wrapText="1"/>
      <protection/>
    </xf>
    <xf numFmtId="0" fontId="4" fillId="32" borderId="10" xfId="52" applyNumberFormat="1" applyFont="1" applyFill="1" applyBorder="1" applyAlignment="1">
      <alignment horizontal="center" vertical="center"/>
      <protection/>
    </xf>
    <xf numFmtId="4" fontId="12" fillId="32" borderId="10" xfId="52" applyNumberFormat="1" applyFont="1" applyFill="1" applyBorder="1" applyAlignment="1">
      <alignment horizontal="center" vertical="center"/>
      <protection/>
    </xf>
    <xf numFmtId="3" fontId="4" fillId="32" borderId="10" xfId="52" applyNumberFormat="1" applyFont="1" applyFill="1" applyBorder="1" applyAlignment="1">
      <alignment horizontal="center" vertical="center"/>
      <protection/>
    </xf>
    <xf numFmtId="4" fontId="12" fillId="32" borderId="10" xfId="52" applyNumberFormat="1" applyFont="1" applyFill="1" applyBorder="1" applyAlignment="1">
      <alignment horizontal="center" wrapText="1"/>
      <protection/>
    </xf>
    <xf numFmtId="0" fontId="3" fillId="32" borderId="14" xfId="52" applyNumberFormat="1" applyFont="1" applyFill="1" applyBorder="1" applyAlignment="1">
      <alignment horizontal="left" vertical="center" wrapText="1"/>
      <protection/>
    </xf>
    <xf numFmtId="49" fontId="3" fillId="32" borderId="10" xfId="52" applyNumberFormat="1" applyFont="1" applyFill="1" applyBorder="1" applyAlignment="1">
      <alignment horizontal="center" wrapText="1"/>
      <protection/>
    </xf>
    <xf numFmtId="4" fontId="11" fillId="32" borderId="10" xfId="52" applyNumberFormat="1" applyFont="1" applyFill="1" applyBorder="1" applyAlignment="1">
      <alignment horizontal="center" vertical="center"/>
      <protection/>
    </xf>
    <xf numFmtId="4" fontId="11" fillId="32" borderId="10" xfId="52" applyNumberFormat="1" applyFont="1" applyFill="1" applyBorder="1" applyAlignment="1">
      <alignment horizontal="center" wrapText="1"/>
      <protection/>
    </xf>
    <xf numFmtId="0" fontId="10" fillId="32" borderId="14" xfId="52" applyFont="1" applyFill="1" applyBorder="1" applyAlignment="1">
      <alignment vertical="top" wrapText="1"/>
      <protection/>
    </xf>
    <xf numFmtId="49" fontId="10" fillId="32" borderId="10" xfId="52" applyNumberFormat="1" applyFont="1" applyFill="1" applyBorder="1" applyAlignment="1">
      <alignment horizontal="center" wrapText="1"/>
      <protection/>
    </xf>
    <xf numFmtId="4" fontId="11" fillId="32" borderId="10" xfId="52" applyNumberFormat="1" applyFont="1" applyFill="1" applyBorder="1" applyAlignment="1">
      <alignment horizontal="right"/>
      <protection/>
    </xf>
    <xf numFmtId="0" fontId="2" fillId="32" borderId="14" xfId="52" applyFont="1" applyFill="1" applyBorder="1" applyAlignment="1">
      <alignment vertical="top" wrapText="1"/>
      <protection/>
    </xf>
    <xf numFmtId="49" fontId="2" fillId="32" borderId="10" xfId="52" applyNumberFormat="1" applyFont="1" applyFill="1" applyBorder="1" applyAlignment="1">
      <alignment horizontal="center" wrapText="1"/>
      <protection/>
    </xf>
    <xf numFmtId="4" fontId="12" fillId="32" borderId="10" xfId="52" applyNumberFormat="1" applyFont="1" applyFill="1" applyBorder="1" applyAlignment="1">
      <alignment horizontal="right"/>
      <protection/>
    </xf>
    <xf numFmtId="0" fontId="2" fillId="32" borderId="14" xfId="0" applyFont="1" applyFill="1" applyBorder="1" applyAlignment="1">
      <alignment/>
    </xf>
    <xf numFmtId="4" fontId="12" fillId="32" borderId="10" xfId="0" applyNumberFormat="1" applyFont="1" applyFill="1" applyBorder="1" applyAlignment="1">
      <alignment/>
    </xf>
    <xf numFmtId="0" fontId="2" fillId="32" borderId="14" xfId="0" applyFont="1" applyFill="1" applyBorder="1" applyAlignment="1">
      <alignment horizontal="left" wrapText="1"/>
    </xf>
    <xf numFmtId="0" fontId="10" fillId="32" borderId="14" xfId="53" applyFont="1" applyFill="1" applyBorder="1" applyAlignment="1">
      <alignment wrapText="1"/>
      <protection/>
    </xf>
    <xf numFmtId="4" fontId="12" fillId="32" borderId="10" xfId="52" applyNumberFormat="1" applyFont="1" applyFill="1" applyBorder="1">
      <alignment/>
      <protection/>
    </xf>
    <xf numFmtId="0" fontId="2" fillId="32" borderId="14" xfId="0" applyFont="1" applyFill="1" applyBorder="1" applyAlignment="1">
      <alignment wrapText="1"/>
    </xf>
    <xf numFmtId="4" fontId="11" fillId="32" borderId="10" xfId="53" applyNumberFormat="1" applyFont="1" applyFill="1" applyBorder="1">
      <alignment/>
      <protection/>
    </xf>
    <xf numFmtId="0" fontId="10" fillId="32" borderId="0" xfId="0" applyFont="1" applyFill="1" applyAlignment="1">
      <alignment wrapText="1"/>
    </xf>
    <xf numFmtId="4" fontId="11" fillId="32" borderId="10" xfId="52" applyNumberFormat="1" applyFont="1" applyFill="1" applyBorder="1">
      <alignment/>
      <protection/>
    </xf>
    <xf numFmtId="0" fontId="10" fillId="32" borderId="14" xfId="0" applyFont="1" applyFill="1" applyBorder="1" applyAlignment="1">
      <alignment wrapText="1"/>
    </xf>
    <xf numFmtId="49" fontId="10" fillId="32" borderId="14" xfId="0" applyNumberFormat="1" applyFont="1" applyFill="1" applyBorder="1" applyAlignment="1">
      <alignment vertical="top" wrapText="1"/>
    </xf>
    <xf numFmtId="0" fontId="10" fillId="32" borderId="14" xfId="0" applyFont="1" applyFill="1" applyBorder="1" applyAlignment="1">
      <alignment/>
    </xf>
    <xf numFmtId="0" fontId="2" fillId="32" borderId="14" xfId="53" applyFont="1" applyFill="1" applyBorder="1" applyAlignment="1">
      <alignment wrapText="1"/>
      <protection/>
    </xf>
    <xf numFmtId="0" fontId="10" fillId="32" borderId="14" xfId="0" applyFont="1" applyFill="1" applyBorder="1" applyAlignment="1">
      <alignment horizontal="left" wrapText="1"/>
    </xf>
    <xf numFmtId="4" fontId="12" fillId="32" borderId="10" xfId="53" applyNumberFormat="1" applyFont="1" applyFill="1" applyBorder="1">
      <alignment/>
      <protection/>
    </xf>
    <xf numFmtId="0" fontId="10" fillId="32" borderId="14" xfId="52" applyFont="1" applyFill="1" applyBorder="1" applyAlignment="1">
      <alignment horizontal="left" vertical="top" wrapText="1"/>
      <protection/>
    </xf>
    <xf numFmtId="0" fontId="2" fillId="32" borderId="14" xfId="52" applyFont="1" applyFill="1" applyBorder="1" applyAlignment="1">
      <alignment horizontal="left" vertical="top" wrapText="1"/>
      <protection/>
    </xf>
    <xf numFmtId="0" fontId="10" fillId="32" borderId="10" xfId="0" applyFont="1" applyFill="1" applyBorder="1" applyAlignment="1">
      <alignment wrapText="1"/>
    </xf>
    <xf numFmtId="0" fontId="10" fillId="32" borderId="0" xfId="0" applyFont="1" applyFill="1" applyAlignment="1">
      <alignment/>
    </xf>
    <xf numFmtId="49" fontId="0" fillId="32" borderId="14" xfId="0" applyNumberFormat="1" applyFont="1" applyFill="1" applyBorder="1" applyAlignment="1">
      <alignment vertical="top" wrapText="1"/>
    </xf>
    <xf numFmtId="0" fontId="10" fillId="32" borderId="14" xfId="52" applyNumberFormat="1" applyFont="1" applyFill="1" applyBorder="1" applyAlignment="1">
      <alignment vertical="top" wrapText="1"/>
      <protection/>
    </xf>
    <xf numFmtId="0" fontId="10" fillId="32" borderId="14" xfId="0" applyNumberFormat="1" applyFont="1" applyFill="1" applyBorder="1" applyAlignment="1">
      <alignment horizontal="left" wrapText="1"/>
    </xf>
    <xf numFmtId="0" fontId="10" fillId="32" borderId="10" xfId="52" applyFont="1" applyFill="1" applyBorder="1" applyAlignment="1">
      <alignment horizontal="center" wrapText="1"/>
      <protection/>
    </xf>
    <xf numFmtId="0" fontId="2" fillId="32" borderId="10" xfId="52" applyFont="1" applyFill="1" applyBorder="1" applyAlignment="1">
      <alignment horizontal="center" wrapText="1"/>
      <protection/>
    </xf>
    <xf numFmtId="0" fontId="2" fillId="32" borderId="14" xfId="0" applyFont="1" applyFill="1" applyBorder="1" applyAlignment="1">
      <alignment/>
    </xf>
    <xf numFmtId="49" fontId="6" fillId="32" borderId="14" xfId="0" applyNumberFormat="1" applyFont="1" applyFill="1" applyBorder="1" applyAlignment="1">
      <alignment vertical="top" wrapText="1"/>
    </xf>
    <xf numFmtId="0" fontId="10" fillId="32" borderId="15" xfId="52" applyFont="1" applyFill="1" applyBorder="1">
      <alignment/>
      <protection/>
    </xf>
    <xf numFmtId="0" fontId="2" fillId="32" borderId="16" xfId="52" applyFont="1" applyFill="1" applyBorder="1">
      <alignment/>
      <protection/>
    </xf>
    <xf numFmtId="0" fontId="0" fillId="32" borderId="0" xfId="0" applyFill="1" applyAlignment="1">
      <alignment/>
    </xf>
    <xf numFmtId="0" fontId="10" fillId="33" borderId="0" xfId="0" applyFont="1" applyFill="1" applyAlignment="1">
      <alignment wrapText="1"/>
    </xf>
    <xf numFmtId="0" fontId="10" fillId="33" borderId="17" xfId="0" applyFont="1" applyFill="1" applyBorder="1" applyAlignment="1">
      <alignment vertical="top" wrapText="1"/>
    </xf>
    <xf numFmtId="0" fontId="2" fillId="33" borderId="14" xfId="0" applyFont="1" applyFill="1" applyBorder="1" applyAlignment="1">
      <alignment/>
    </xf>
    <xf numFmtId="0" fontId="0" fillId="33" borderId="0" xfId="0" applyFill="1" applyAlignment="1">
      <alignment/>
    </xf>
    <xf numFmtId="49" fontId="10" fillId="33" borderId="14" xfId="0" applyNumberFormat="1" applyFont="1" applyFill="1" applyBorder="1" applyAlignment="1">
      <alignment vertical="top" wrapText="1"/>
    </xf>
    <xf numFmtId="49" fontId="2" fillId="33" borderId="14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wrapText="1"/>
    </xf>
    <xf numFmtId="0" fontId="10" fillId="33" borderId="14" xfId="52" applyFont="1" applyFill="1" applyBorder="1" applyAlignment="1">
      <alignment vertical="top" wrapText="1"/>
      <protection/>
    </xf>
    <xf numFmtId="0" fontId="2" fillId="33" borderId="14" xfId="52" applyFont="1" applyFill="1" applyBorder="1" applyAlignment="1">
      <alignment vertical="top" wrapText="1"/>
      <protection/>
    </xf>
    <xf numFmtId="0" fontId="10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left" wrapText="1"/>
    </xf>
    <xf numFmtId="0" fontId="10" fillId="33" borderId="14" xfId="52" applyFont="1" applyFill="1" applyBorder="1" applyAlignment="1">
      <alignment horizontal="left" vertical="top" wrapText="1"/>
      <protection/>
    </xf>
    <xf numFmtId="0" fontId="10" fillId="33" borderId="14" xfId="53" applyFont="1" applyFill="1" applyBorder="1" applyAlignment="1">
      <alignment wrapText="1"/>
      <protection/>
    </xf>
    <xf numFmtId="164" fontId="4" fillId="32" borderId="18" xfId="0" applyNumberFormat="1" applyFont="1" applyFill="1" applyBorder="1" applyAlignment="1">
      <alignment horizontal="center" wrapText="1"/>
    </xf>
    <xf numFmtId="164" fontId="4" fillId="32" borderId="18" xfId="0" applyNumberFormat="1" applyFont="1" applyFill="1" applyBorder="1" applyAlignment="1">
      <alignment/>
    </xf>
    <xf numFmtId="43" fontId="4" fillId="32" borderId="0" xfId="60" applyFont="1" applyFill="1" applyBorder="1" applyAlignment="1">
      <alignment/>
    </xf>
    <xf numFmtId="43" fontId="0" fillId="0" borderId="0" xfId="60" applyFont="1" applyAlignment="1">
      <alignment/>
    </xf>
    <xf numFmtId="43" fontId="6" fillId="0" borderId="0" xfId="0" applyNumberFormat="1" applyFont="1" applyAlignment="1">
      <alignment/>
    </xf>
    <xf numFmtId="43" fontId="6" fillId="0" borderId="0" xfId="60" applyFont="1" applyAlignment="1">
      <alignment/>
    </xf>
    <xf numFmtId="164" fontId="4" fillId="32" borderId="0" xfId="0" applyNumberFormat="1" applyFont="1" applyFill="1" applyBorder="1" applyAlignment="1">
      <alignment horizontal="center" wrapText="1"/>
    </xf>
    <xf numFmtId="49" fontId="4" fillId="32" borderId="0" xfId="52" applyNumberFormat="1" applyFont="1" applyFill="1" applyAlignment="1">
      <alignment horizontal="right"/>
      <protection/>
    </xf>
    <xf numFmtId="0" fontId="4" fillId="32" borderId="0" xfId="0" applyFont="1" applyFill="1" applyAlignment="1">
      <alignment horizontal="right"/>
    </xf>
    <xf numFmtId="4" fontId="12" fillId="32" borderId="10" xfId="0" applyNumberFormat="1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/>
    </xf>
    <xf numFmtId="164" fontId="3" fillId="32" borderId="11" xfId="0" applyNumberFormat="1" applyFont="1" applyFill="1" applyBorder="1" applyAlignment="1">
      <alignment horizontal="center"/>
    </xf>
    <xf numFmtId="164" fontId="3" fillId="32" borderId="19" xfId="0" applyNumberFormat="1" applyFont="1" applyFill="1" applyBorder="1" applyAlignment="1">
      <alignment horizontal="center"/>
    </xf>
    <xf numFmtId="164" fontId="3" fillId="32" borderId="10" xfId="52" applyNumberFormat="1" applyFont="1" applyFill="1" applyBorder="1" applyAlignment="1" quotePrefix="1">
      <alignment horizontal="center" wrapText="1"/>
      <protection/>
    </xf>
    <xf numFmtId="164" fontId="3" fillId="32" borderId="11" xfId="52" applyNumberFormat="1" applyFont="1" applyFill="1" applyBorder="1" applyAlignment="1" quotePrefix="1">
      <alignment horizontal="center" wrapText="1"/>
      <protection/>
    </xf>
    <xf numFmtId="164" fontId="3" fillId="32" borderId="19" xfId="52" applyNumberFormat="1" applyFont="1" applyFill="1" applyBorder="1" applyAlignment="1" quotePrefix="1">
      <alignment horizontal="center" wrapText="1"/>
      <protection/>
    </xf>
    <xf numFmtId="164" fontId="4" fillId="32" borderId="11" xfId="0" applyNumberFormat="1" applyFont="1" applyFill="1" applyBorder="1" applyAlignment="1">
      <alignment horizontal="center"/>
    </xf>
    <xf numFmtId="164" fontId="4" fillId="32" borderId="19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/>
    </xf>
    <xf numFmtId="0" fontId="8" fillId="32" borderId="0" xfId="0" applyFont="1" applyFill="1" applyAlignment="1">
      <alignment horizontal="center"/>
    </xf>
    <xf numFmtId="43" fontId="4" fillId="32" borderId="10" xfId="6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0" xfId="0" applyFont="1" applyFill="1" applyAlignment="1">
      <alignment horizontal="center"/>
    </xf>
    <xf numFmtId="0" fontId="7" fillId="32" borderId="0" xfId="0" applyFont="1" applyFill="1" applyAlignment="1">
      <alignment horizontal="right"/>
    </xf>
    <xf numFmtId="0" fontId="4" fillId="32" borderId="20" xfId="52" applyNumberFormat="1" applyFont="1" applyFill="1" applyBorder="1" applyAlignment="1">
      <alignment horizontal="center" vertical="center" wrapText="1"/>
      <protection/>
    </xf>
    <xf numFmtId="0" fontId="4" fillId="32" borderId="21" xfId="52" applyNumberFormat="1" applyFont="1" applyFill="1" applyBorder="1" applyAlignment="1">
      <alignment horizontal="center" vertical="center" wrapText="1"/>
      <protection/>
    </xf>
    <xf numFmtId="0" fontId="4" fillId="32" borderId="22" xfId="52" applyNumberFormat="1" applyFont="1" applyFill="1" applyBorder="1" applyAlignment="1">
      <alignment horizontal="center" vertical="center" wrapText="1"/>
      <protection/>
    </xf>
    <xf numFmtId="164" fontId="4" fillId="32" borderId="23" xfId="0" applyNumberFormat="1" applyFont="1" applyFill="1" applyBorder="1" applyAlignment="1">
      <alignment horizontal="center" wrapText="1"/>
    </xf>
    <xf numFmtId="164" fontId="4" fillId="32" borderId="24" xfId="0" applyNumberFormat="1" applyFont="1" applyFill="1" applyBorder="1" applyAlignment="1">
      <alignment horizontal="center" wrapText="1"/>
    </xf>
    <xf numFmtId="164" fontId="4" fillId="32" borderId="25" xfId="0" applyNumberFormat="1" applyFont="1" applyFill="1" applyBorder="1" applyAlignment="1">
      <alignment horizontal="center" wrapText="1"/>
    </xf>
    <xf numFmtId="164" fontId="4" fillId="32" borderId="26" xfId="0" applyNumberFormat="1" applyFont="1" applyFill="1" applyBorder="1" applyAlignment="1">
      <alignment horizontal="center" wrapText="1"/>
    </xf>
    <xf numFmtId="164" fontId="4" fillId="32" borderId="27" xfId="0" applyNumberFormat="1" applyFont="1" applyFill="1" applyBorder="1" applyAlignment="1">
      <alignment horizontal="center" wrapText="1"/>
    </xf>
    <xf numFmtId="164" fontId="4" fillId="32" borderId="28" xfId="0" applyNumberFormat="1" applyFont="1" applyFill="1" applyBorder="1" applyAlignment="1">
      <alignment horizontal="center" wrapText="1"/>
    </xf>
    <xf numFmtId="164" fontId="4" fillId="32" borderId="10" xfId="0" applyNumberFormat="1" applyFont="1" applyFill="1" applyBorder="1" applyAlignment="1">
      <alignment horizontal="center" wrapText="1"/>
    </xf>
    <xf numFmtId="164" fontId="4" fillId="32" borderId="11" xfId="0" applyNumberFormat="1" applyFont="1" applyFill="1" applyBorder="1" applyAlignment="1">
      <alignment horizontal="center" wrapText="1"/>
    </xf>
    <xf numFmtId="164" fontId="4" fillId="32" borderId="17" xfId="0" applyNumberFormat="1" applyFont="1" applyFill="1" applyBorder="1" applyAlignment="1">
      <alignment horizontal="center" wrapText="1"/>
    </xf>
    <xf numFmtId="164" fontId="4" fillId="32" borderId="19" xfId="0" applyNumberFormat="1" applyFont="1" applyFill="1" applyBorder="1" applyAlignment="1">
      <alignment horizontal="center" wrapText="1"/>
    </xf>
    <xf numFmtId="164" fontId="4" fillId="32" borderId="20" xfId="0" applyNumberFormat="1" applyFont="1" applyFill="1" applyBorder="1" applyAlignment="1">
      <alignment horizontal="center" wrapText="1"/>
    </xf>
    <xf numFmtId="164" fontId="4" fillId="32" borderId="22" xfId="0" applyNumberFormat="1" applyFont="1" applyFill="1" applyBorder="1" applyAlignment="1">
      <alignment horizontal="center" wrapText="1"/>
    </xf>
    <xf numFmtId="43" fontId="4" fillId="32" borderId="11" xfId="60" applyFont="1" applyFill="1" applyBorder="1" applyAlignment="1">
      <alignment horizontal="center"/>
    </xf>
    <xf numFmtId="43" fontId="4" fillId="32" borderId="19" xfId="60" applyFont="1" applyFill="1" applyBorder="1" applyAlignment="1">
      <alignment horizontal="center"/>
    </xf>
    <xf numFmtId="3" fontId="4" fillId="32" borderId="10" xfId="0" applyNumberFormat="1" applyFont="1" applyFill="1" applyBorder="1" applyAlignment="1">
      <alignment horizontal="center"/>
    </xf>
    <xf numFmtId="3" fontId="4" fillId="32" borderId="11" xfId="0" applyNumberFormat="1" applyFont="1" applyFill="1" applyBorder="1" applyAlignment="1">
      <alignment horizontal="center"/>
    </xf>
    <xf numFmtId="3" fontId="4" fillId="32" borderId="17" xfId="0" applyNumberFormat="1" applyFont="1" applyFill="1" applyBorder="1" applyAlignment="1">
      <alignment horizontal="center"/>
    </xf>
    <xf numFmtId="3" fontId="4" fillId="32" borderId="1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8"/>
  <sheetViews>
    <sheetView tabSelected="1" zoomScaleSheetLayoutView="100" zoomScalePageLayoutView="0" workbookViewId="0" topLeftCell="A1">
      <selection activeCell="G12" sqref="G12:I13"/>
    </sheetView>
  </sheetViews>
  <sheetFormatPr defaultColWidth="9.00390625" defaultRowHeight="12.75"/>
  <cols>
    <col min="1" max="1" width="45.00390625" style="76" customWidth="1"/>
    <col min="2" max="2" width="5.25390625" style="76" customWidth="1"/>
    <col min="3" max="3" width="7.125" style="76" customWidth="1"/>
    <col min="4" max="4" width="4.375" style="76" customWidth="1"/>
    <col min="5" max="5" width="9.375" style="76" customWidth="1"/>
    <col min="6" max="6" width="12.25390625" style="76" customWidth="1"/>
    <col min="7" max="7" width="13.625" style="76" customWidth="1"/>
    <col min="8" max="9" width="13.875" style="76" customWidth="1"/>
    <col min="12" max="13" width="12.875" style="0" bestFit="1" customWidth="1"/>
    <col min="15" max="16" width="12.875" style="0" bestFit="1" customWidth="1"/>
  </cols>
  <sheetData>
    <row r="1" spans="1:9" ht="12.75">
      <c r="A1" s="5"/>
      <c r="B1" s="5"/>
      <c r="C1" s="6"/>
      <c r="D1" s="6"/>
      <c r="E1" s="6"/>
      <c r="F1" s="100" t="s">
        <v>595</v>
      </c>
      <c r="G1" s="100"/>
      <c r="H1" s="100"/>
      <c r="I1" s="100"/>
    </row>
    <row r="2" spans="1:9" ht="12.75">
      <c r="A2" s="7"/>
      <c r="B2" s="7"/>
      <c r="C2" s="100" t="s">
        <v>596</v>
      </c>
      <c r="D2" s="100"/>
      <c r="E2" s="100"/>
      <c r="F2" s="100"/>
      <c r="G2" s="100"/>
      <c r="H2" s="100"/>
      <c r="I2" s="100"/>
    </row>
    <row r="3" spans="1:9" ht="12.75">
      <c r="A3" s="7"/>
      <c r="B3" s="7"/>
      <c r="C3" s="6"/>
      <c r="D3" s="6"/>
      <c r="E3" s="99" t="s">
        <v>597</v>
      </c>
      <c r="F3" s="99"/>
      <c r="G3" s="99"/>
      <c r="H3" s="99"/>
      <c r="I3" s="99"/>
    </row>
    <row r="4" spans="1:9" ht="12.75">
      <c r="A4" s="98"/>
      <c r="B4" s="98"/>
      <c r="C4" s="6"/>
      <c r="D4" s="6"/>
      <c r="E4" s="99" t="s">
        <v>283</v>
      </c>
      <c r="F4" s="99"/>
      <c r="G4" s="99"/>
      <c r="H4" s="99"/>
      <c r="I4" s="99"/>
    </row>
    <row r="5" spans="1:9" ht="12.75">
      <c r="A5" s="7"/>
      <c r="B5" s="7"/>
      <c r="C5" s="5"/>
      <c r="D5" s="5"/>
      <c r="E5" s="5"/>
      <c r="F5" s="8"/>
      <c r="G5" s="8"/>
      <c r="H5" s="100" t="s">
        <v>159</v>
      </c>
      <c r="I5" s="100"/>
    </row>
    <row r="6" spans="1:9" ht="12.75">
      <c r="A6" s="5"/>
      <c r="B6" s="5"/>
      <c r="C6" s="5"/>
      <c r="D6" s="5"/>
      <c r="E6" s="5"/>
      <c r="F6" s="114"/>
      <c r="G6" s="114"/>
      <c r="H6" s="114"/>
      <c r="I6" s="114"/>
    </row>
    <row r="7" spans="1:10" ht="16.5">
      <c r="A7" s="115" t="s">
        <v>598</v>
      </c>
      <c r="B7" s="115"/>
      <c r="C7" s="115"/>
      <c r="D7" s="115"/>
      <c r="E7" s="115"/>
      <c r="F7" s="115"/>
      <c r="G7" s="115"/>
      <c r="H7" s="115"/>
      <c r="I7" s="115"/>
      <c r="J7" s="1"/>
    </row>
    <row r="8" spans="1:10" ht="16.5">
      <c r="A8" s="115" t="s">
        <v>419</v>
      </c>
      <c r="B8" s="115"/>
      <c r="C8" s="115"/>
      <c r="D8" s="115"/>
      <c r="E8" s="115"/>
      <c r="F8" s="115"/>
      <c r="G8" s="115"/>
      <c r="H8" s="115"/>
      <c r="I8" s="115"/>
      <c r="J8" s="2"/>
    </row>
    <row r="9" spans="1:9" ht="15.75">
      <c r="A9" s="116" t="s">
        <v>599</v>
      </c>
      <c r="B9" s="116"/>
      <c r="C9" s="116"/>
      <c r="D9" s="116"/>
      <c r="E9" s="116"/>
      <c r="F9" s="116"/>
      <c r="G9" s="116"/>
      <c r="H9" s="116"/>
      <c r="I9" s="116"/>
    </row>
    <row r="10" spans="1:9" ht="15.75">
      <c r="A10" s="112" t="s">
        <v>600</v>
      </c>
      <c r="B10" s="112"/>
      <c r="C10" s="112"/>
      <c r="D10" s="112"/>
      <c r="E10" s="112"/>
      <c r="F10" s="112"/>
      <c r="G10" s="112"/>
      <c r="H10" s="112"/>
      <c r="I10" s="112"/>
    </row>
    <row r="11" spans="1:9" ht="12.75">
      <c r="A11" s="5"/>
      <c r="B11" s="5"/>
      <c r="C11" s="5"/>
      <c r="D11" s="5"/>
      <c r="E11" s="5"/>
      <c r="F11" s="8"/>
      <c r="G11" s="8"/>
      <c r="H11" s="8"/>
      <c r="I11" s="9" t="s">
        <v>601</v>
      </c>
    </row>
    <row r="12" spans="1:9" ht="12.75" customHeight="1">
      <c r="A12" s="117" t="s">
        <v>602</v>
      </c>
      <c r="B12" s="120" t="s">
        <v>603</v>
      </c>
      <c r="C12" s="121"/>
      <c r="D12" s="121"/>
      <c r="E12" s="121"/>
      <c r="F12" s="122"/>
      <c r="G12" s="126" t="s">
        <v>604</v>
      </c>
      <c r="H12" s="126"/>
      <c r="I12" s="126"/>
    </row>
    <row r="13" spans="1:16" ht="12.75">
      <c r="A13" s="118"/>
      <c r="B13" s="123"/>
      <c r="C13" s="124"/>
      <c r="D13" s="124"/>
      <c r="E13" s="124"/>
      <c r="F13" s="125"/>
      <c r="G13" s="126"/>
      <c r="H13" s="126"/>
      <c r="I13" s="126"/>
      <c r="L13" s="80"/>
      <c r="M13" s="80"/>
      <c r="O13" s="80"/>
      <c r="P13" s="80"/>
    </row>
    <row r="14" spans="1:16" ht="15" customHeight="1">
      <c r="A14" s="118"/>
      <c r="B14" s="126" t="s">
        <v>607</v>
      </c>
      <c r="C14" s="126"/>
      <c r="D14" s="127" t="s">
        <v>605</v>
      </c>
      <c r="E14" s="128"/>
      <c r="F14" s="129"/>
      <c r="G14" s="130" t="s">
        <v>607</v>
      </c>
      <c r="H14" s="127" t="s">
        <v>606</v>
      </c>
      <c r="I14" s="129"/>
      <c r="O14" s="95"/>
      <c r="P14" s="95"/>
    </row>
    <row r="15" spans="1:16" ht="25.5" customHeight="1">
      <c r="A15" s="119"/>
      <c r="B15" s="126"/>
      <c r="C15" s="126"/>
      <c r="D15" s="126" t="s">
        <v>139</v>
      </c>
      <c r="E15" s="126"/>
      <c r="F15" s="10" t="s">
        <v>280</v>
      </c>
      <c r="G15" s="131"/>
      <c r="H15" s="10" t="s">
        <v>139</v>
      </c>
      <c r="I15" s="10" t="s">
        <v>280</v>
      </c>
      <c r="K15" s="92"/>
      <c r="L15" s="95"/>
      <c r="M15" s="95"/>
      <c r="O15" s="95"/>
      <c r="P15" s="95"/>
    </row>
    <row r="16" spans="1:16" ht="12.75">
      <c r="A16" s="11">
        <v>1</v>
      </c>
      <c r="B16" s="135">
        <v>2</v>
      </c>
      <c r="C16" s="136"/>
      <c r="D16" s="136"/>
      <c r="E16" s="136"/>
      <c r="F16" s="137"/>
      <c r="G16" s="134">
        <v>3</v>
      </c>
      <c r="H16" s="134"/>
      <c r="I16" s="134"/>
      <c r="L16" s="95"/>
      <c r="M16" s="95"/>
      <c r="O16" s="95"/>
      <c r="P16" s="95"/>
    </row>
    <row r="17" spans="1:16" ht="12.75">
      <c r="A17" s="12" t="s">
        <v>608</v>
      </c>
      <c r="B17" s="102">
        <v>753055.5</v>
      </c>
      <c r="C17" s="102"/>
      <c r="D17" s="103">
        <f>D18</f>
        <v>783396.522634</v>
      </c>
      <c r="E17" s="104"/>
      <c r="F17" s="13">
        <f>F18</f>
        <v>812850.8697806499</v>
      </c>
      <c r="G17" s="13">
        <f>B17+186426.88</f>
        <v>939482.38</v>
      </c>
      <c r="H17" s="13">
        <f>D17+198824.6</f>
        <v>982221.122634</v>
      </c>
      <c r="I17" s="13">
        <f>F17+245589.4</f>
        <v>1058440.2697806498</v>
      </c>
      <c r="L17" s="95"/>
      <c r="M17" s="95"/>
      <c r="O17" s="95"/>
      <c r="P17" s="95"/>
    </row>
    <row r="18" spans="1:16" ht="16.5" customHeight="1">
      <c r="A18" s="14" t="s">
        <v>609</v>
      </c>
      <c r="B18" s="102">
        <v>753055.5</v>
      </c>
      <c r="C18" s="102"/>
      <c r="D18" s="103">
        <f>H658</f>
        <v>783396.522634</v>
      </c>
      <c r="E18" s="104"/>
      <c r="F18" s="13">
        <f>I658</f>
        <v>812850.8697806499</v>
      </c>
      <c r="G18" s="13">
        <f>B18+186426.88</f>
        <v>939482.38</v>
      </c>
      <c r="H18" s="13">
        <f>D18+198824.6</f>
        <v>982221.122634</v>
      </c>
      <c r="I18" s="13">
        <f>F18+245589.4</f>
        <v>1058440.2697806498</v>
      </c>
      <c r="L18" s="95"/>
      <c r="M18" s="95"/>
      <c r="O18" s="95"/>
      <c r="P18" s="95"/>
    </row>
    <row r="19" spans="1:16" ht="12.75">
      <c r="A19" s="15" t="s">
        <v>610</v>
      </c>
      <c r="B19" s="105">
        <f>B17-B18</f>
        <v>0</v>
      </c>
      <c r="C19" s="105"/>
      <c r="D19" s="106">
        <f>D17-D18</f>
        <v>0</v>
      </c>
      <c r="E19" s="107"/>
      <c r="F19" s="16">
        <f>F17-F18</f>
        <v>0</v>
      </c>
      <c r="G19" s="16">
        <f>G17-G18</f>
        <v>0</v>
      </c>
      <c r="H19" s="13"/>
      <c r="I19" s="13"/>
      <c r="L19" s="95"/>
      <c r="M19" s="95"/>
      <c r="O19" s="95"/>
      <c r="P19" s="95"/>
    </row>
    <row r="20" spans="1:16" ht="12.75" customHeight="1">
      <c r="A20" s="111" t="s">
        <v>611</v>
      </c>
      <c r="B20" s="108" t="s">
        <v>140</v>
      </c>
      <c r="C20" s="109"/>
      <c r="D20" s="108" t="s">
        <v>281</v>
      </c>
      <c r="E20" s="109"/>
      <c r="F20" s="17" t="s">
        <v>282</v>
      </c>
      <c r="G20" s="18" t="s">
        <v>140</v>
      </c>
      <c r="H20" s="17" t="s">
        <v>281</v>
      </c>
      <c r="I20" s="17" t="s">
        <v>282</v>
      </c>
      <c r="K20" s="93"/>
      <c r="L20" s="95"/>
      <c r="M20" s="95"/>
      <c r="O20" s="95"/>
      <c r="P20" s="95"/>
    </row>
    <row r="21" spans="1:16" ht="12.75">
      <c r="A21" s="111"/>
      <c r="B21" s="113">
        <v>18800</v>
      </c>
      <c r="C21" s="113"/>
      <c r="D21" s="132">
        <v>3400</v>
      </c>
      <c r="E21" s="133"/>
      <c r="F21" s="19">
        <v>0</v>
      </c>
      <c r="G21" s="19">
        <v>18800</v>
      </c>
      <c r="H21" s="19">
        <v>3400</v>
      </c>
      <c r="I21" s="19">
        <v>0</v>
      </c>
      <c r="L21" s="94"/>
      <c r="M21" s="94"/>
      <c r="O21" s="95"/>
      <c r="P21" s="95"/>
    </row>
    <row r="22" spans="1:16" ht="16.5" customHeight="1">
      <c r="A22" s="20"/>
      <c r="B22" s="21"/>
      <c r="C22" s="21"/>
      <c r="D22" s="22"/>
      <c r="E22" s="22"/>
      <c r="F22" s="23"/>
      <c r="G22" s="23"/>
      <c r="H22" s="23"/>
      <c r="I22" s="23"/>
      <c r="L22" s="95"/>
      <c r="M22" s="95"/>
      <c r="O22" s="95"/>
      <c r="P22" s="95"/>
    </row>
    <row r="23" spans="1:16" ht="16.5" customHeight="1">
      <c r="A23" s="24"/>
      <c r="B23" s="25"/>
      <c r="C23" s="25"/>
      <c r="D23" s="25"/>
      <c r="E23" s="25"/>
      <c r="F23" s="26"/>
      <c r="G23" s="26"/>
      <c r="H23" s="27"/>
      <c r="I23" s="28" t="s">
        <v>612</v>
      </c>
      <c r="L23" s="95"/>
      <c r="M23" s="95"/>
      <c r="O23" s="95"/>
      <c r="P23" s="95"/>
    </row>
    <row r="24" spans="1:16" ht="24" customHeight="1">
      <c r="A24" s="112" t="s">
        <v>613</v>
      </c>
      <c r="B24" s="112"/>
      <c r="C24" s="112"/>
      <c r="D24" s="112"/>
      <c r="E24" s="112"/>
      <c r="F24" s="112"/>
      <c r="G24" s="112"/>
      <c r="H24" s="112"/>
      <c r="I24" s="112"/>
      <c r="L24" s="96"/>
      <c r="M24" s="96"/>
      <c r="O24" s="97"/>
      <c r="P24" s="97"/>
    </row>
    <row r="25" spans="1:16" ht="15.75">
      <c r="A25" s="112" t="s">
        <v>277</v>
      </c>
      <c r="B25" s="112"/>
      <c r="C25" s="112"/>
      <c r="D25" s="112"/>
      <c r="E25" s="112"/>
      <c r="F25" s="112"/>
      <c r="G25" s="112"/>
      <c r="H25" s="112"/>
      <c r="I25" s="112"/>
      <c r="O25" s="95"/>
      <c r="P25" s="95"/>
    </row>
    <row r="26" spans="1:16" ht="17.25" thickBot="1">
      <c r="A26" s="110"/>
      <c r="B26" s="110"/>
      <c r="C26" s="110"/>
      <c r="D26" s="110"/>
      <c r="E26" s="110"/>
      <c r="F26" s="110"/>
      <c r="G26" s="26"/>
      <c r="H26" s="27"/>
      <c r="I26" s="9" t="s">
        <v>601</v>
      </c>
      <c r="O26" s="95"/>
      <c r="P26" s="95"/>
    </row>
    <row r="27" spans="1:9" ht="38.25">
      <c r="A27" s="29" t="s">
        <v>614</v>
      </c>
      <c r="B27" s="30" t="s">
        <v>615</v>
      </c>
      <c r="C27" s="31" t="s">
        <v>616</v>
      </c>
      <c r="D27" s="31" t="s">
        <v>617</v>
      </c>
      <c r="E27" s="31" t="s">
        <v>618</v>
      </c>
      <c r="F27" s="31" t="s">
        <v>619</v>
      </c>
      <c r="G27" s="101" t="s">
        <v>620</v>
      </c>
      <c r="H27" s="101"/>
      <c r="I27" s="101"/>
    </row>
    <row r="28" spans="1:9" ht="12.75">
      <c r="A28" s="32"/>
      <c r="B28" s="33"/>
      <c r="C28" s="34"/>
      <c r="D28" s="34"/>
      <c r="E28" s="34"/>
      <c r="F28" s="34"/>
      <c r="G28" s="35" t="s">
        <v>621</v>
      </c>
      <c r="H28" s="35" t="s">
        <v>278</v>
      </c>
      <c r="I28" s="35" t="s">
        <v>279</v>
      </c>
    </row>
    <row r="29" spans="1:9" ht="12.75">
      <c r="A29" s="32">
        <v>1</v>
      </c>
      <c r="B29" s="34">
        <v>2</v>
      </c>
      <c r="C29" s="34">
        <v>3</v>
      </c>
      <c r="D29" s="34">
        <v>4</v>
      </c>
      <c r="E29" s="34">
        <v>5</v>
      </c>
      <c r="F29" s="36">
        <v>6</v>
      </c>
      <c r="G29" s="35">
        <v>7</v>
      </c>
      <c r="H29" s="37">
        <v>8</v>
      </c>
      <c r="I29" s="37">
        <v>9</v>
      </c>
    </row>
    <row r="30" spans="1:9" ht="25.5">
      <c r="A30" s="38" t="s">
        <v>622</v>
      </c>
      <c r="B30" s="39" t="s">
        <v>623</v>
      </c>
      <c r="C30" s="34"/>
      <c r="D30" s="34"/>
      <c r="E30" s="34"/>
      <c r="F30" s="36"/>
      <c r="G30" s="40"/>
      <c r="H30" s="41"/>
      <c r="I30" s="41"/>
    </row>
    <row r="31" spans="1:9" ht="12.75">
      <c r="A31" s="42" t="s">
        <v>624</v>
      </c>
      <c r="B31" s="43"/>
      <c r="C31" s="43" t="s">
        <v>625</v>
      </c>
      <c r="D31" s="43"/>
      <c r="E31" s="43"/>
      <c r="F31" s="43"/>
      <c r="G31" s="44">
        <f>G32+G37+G48+G55+G58+G45+G52</f>
        <v>73686.386</v>
      </c>
      <c r="H31" s="44">
        <f>H32+H37+H48+H55+H58+H45+H52</f>
        <v>75007.631576</v>
      </c>
      <c r="I31" s="44">
        <f>I32+I37+I48+I55+I58+I45+I52</f>
        <v>76369.1067503</v>
      </c>
    </row>
    <row r="32" spans="1:9" ht="38.25">
      <c r="A32" s="42" t="s">
        <v>626</v>
      </c>
      <c r="B32" s="43"/>
      <c r="C32" s="43" t="s">
        <v>627</v>
      </c>
      <c r="D32" s="43" t="s">
        <v>628</v>
      </c>
      <c r="E32" s="43"/>
      <c r="F32" s="43"/>
      <c r="G32" s="44">
        <f aca="true" t="shared" si="0" ref="G32:I33">G33</f>
        <v>2031.44</v>
      </c>
      <c r="H32" s="44">
        <f t="shared" si="0"/>
        <v>2031.9755</v>
      </c>
      <c r="I32" s="44">
        <f t="shared" si="0"/>
        <v>2032.5272750000001</v>
      </c>
    </row>
    <row r="33" spans="1:9" ht="63.75">
      <c r="A33" s="42" t="s">
        <v>629</v>
      </c>
      <c r="B33" s="43" t="s">
        <v>623</v>
      </c>
      <c r="C33" s="43" t="s">
        <v>625</v>
      </c>
      <c r="D33" s="43" t="s">
        <v>630</v>
      </c>
      <c r="E33" s="43" t="s">
        <v>141</v>
      </c>
      <c r="F33" s="43"/>
      <c r="G33" s="44">
        <f t="shared" si="0"/>
        <v>2031.44</v>
      </c>
      <c r="H33" s="44">
        <f t="shared" si="0"/>
        <v>2031.9755</v>
      </c>
      <c r="I33" s="44">
        <f t="shared" si="0"/>
        <v>2032.5272750000001</v>
      </c>
    </row>
    <row r="34" spans="1:9" ht="12.75">
      <c r="A34" s="45" t="s">
        <v>631</v>
      </c>
      <c r="B34" s="46" t="s">
        <v>623</v>
      </c>
      <c r="C34" s="46" t="s">
        <v>625</v>
      </c>
      <c r="D34" s="46" t="s">
        <v>630</v>
      </c>
      <c r="E34" s="46" t="s">
        <v>141</v>
      </c>
      <c r="F34" s="46"/>
      <c r="G34" s="47">
        <f>G35+G36</f>
        <v>2031.44</v>
      </c>
      <c r="H34" s="47">
        <f>H35+H36</f>
        <v>2031.9755</v>
      </c>
      <c r="I34" s="47">
        <f>I35+I36</f>
        <v>2032.5272750000001</v>
      </c>
    </row>
    <row r="35" spans="1:9" ht="12.75">
      <c r="A35" s="48" t="s">
        <v>632</v>
      </c>
      <c r="B35" s="46" t="s">
        <v>623</v>
      </c>
      <c r="C35" s="46" t="s">
        <v>625</v>
      </c>
      <c r="D35" s="46" t="s">
        <v>630</v>
      </c>
      <c r="E35" s="46" t="s">
        <v>141</v>
      </c>
      <c r="F35" s="46" t="s">
        <v>633</v>
      </c>
      <c r="G35" s="47">
        <v>2020.94</v>
      </c>
      <c r="H35" s="49">
        <f>G35</f>
        <v>2020.94</v>
      </c>
      <c r="I35" s="49">
        <f>H35</f>
        <v>2020.94</v>
      </c>
    </row>
    <row r="36" spans="1:9" ht="25.5">
      <c r="A36" s="50" t="s">
        <v>634</v>
      </c>
      <c r="B36" s="46" t="s">
        <v>623</v>
      </c>
      <c r="C36" s="46" t="s">
        <v>625</v>
      </c>
      <c r="D36" s="46" t="s">
        <v>630</v>
      </c>
      <c r="E36" s="46" t="s">
        <v>141</v>
      </c>
      <c r="F36" s="46" t="s">
        <v>635</v>
      </c>
      <c r="G36" s="47">
        <v>10.5</v>
      </c>
      <c r="H36" s="52">
        <f>G36*1.051</f>
        <v>11.035499999999999</v>
      </c>
      <c r="I36" s="52">
        <f>H36*1.05</f>
        <v>11.587275</v>
      </c>
    </row>
    <row r="37" spans="1:9" ht="63.75">
      <c r="A37" s="51" t="s">
        <v>0</v>
      </c>
      <c r="B37" s="43"/>
      <c r="C37" s="43" t="s">
        <v>625</v>
      </c>
      <c r="D37" s="43" t="s">
        <v>1</v>
      </c>
      <c r="E37" s="43"/>
      <c r="F37" s="43"/>
      <c r="G37" s="44">
        <f>G38</f>
        <v>53723.13</v>
      </c>
      <c r="H37" s="44">
        <f>H38</f>
        <v>54468.06252</v>
      </c>
      <c r="I37" s="44">
        <f>I38</f>
        <v>55235.6461815</v>
      </c>
    </row>
    <row r="38" spans="1:9" ht="12.75">
      <c r="A38" s="42" t="s">
        <v>2</v>
      </c>
      <c r="B38" s="43" t="s">
        <v>623</v>
      </c>
      <c r="C38" s="43" t="s">
        <v>625</v>
      </c>
      <c r="D38" s="43" t="s">
        <v>1</v>
      </c>
      <c r="E38" s="43" t="s">
        <v>142</v>
      </c>
      <c r="F38" s="43"/>
      <c r="G38" s="44">
        <f>G39+G40+G42+G43+G44+G41</f>
        <v>53723.13</v>
      </c>
      <c r="H38" s="44">
        <f>H39+H40+H42+H43+H44+H41</f>
        <v>54468.06252</v>
      </c>
      <c r="I38" s="44">
        <f>I39+I40+I42+I43+I44+I41</f>
        <v>55235.6461815</v>
      </c>
    </row>
    <row r="39" spans="1:9" ht="12.75">
      <c r="A39" s="48" t="s">
        <v>632</v>
      </c>
      <c r="B39" s="46" t="s">
        <v>623</v>
      </c>
      <c r="C39" s="46" t="s">
        <v>625</v>
      </c>
      <c r="D39" s="46" t="s">
        <v>1</v>
      </c>
      <c r="E39" s="46" t="s">
        <v>142</v>
      </c>
      <c r="F39" s="46" t="s">
        <v>633</v>
      </c>
      <c r="G39" s="47">
        <v>39116.61</v>
      </c>
      <c r="H39" s="52">
        <f>G39</f>
        <v>39116.61</v>
      </c>
      <c r="I39" s="52">
        <f>H39</f>
        <v>39116.61</v>
      </c>
    </row>
    <row r="40" spans="1:9" ht="25.5">
      <c r="A40" s="50" t="s">
        <v>634</v>
      </c>
      <c r="B40" s="46" t="s">
        <v>623</v>
      </c>
      <c r="C40" s="46" t="s">
        <v>625</v>
      </c>
      <c r="D40" s="46" t="s">
        <v>1</v>
      </c>
      <c r="E40" s="46" t="s">
        <v>142</v>
      </c>
      <c r="F40" s="46" t="s">
        <v>635</v>
      </c>
      <c r="G40" s="47">
        <v>1341.7</v>
      </c>
      <c r="H40" s="52">
        <f>G40*1.051</f>
        <v>1410.1267</v>
      </c>
      <c r="I40" s="52">
        <f>H40*1.05</f>
        <v>1480.633035</v>
      </c>
    </row>
    <row r="41" spans="1:9" ht="25.5">
      <c r="A41" s="50" t="s">
        <v>3</v>
      </c>
      <c r="B41" s="46" t="s">
        <v>623</v>
      </c>
      <c r="C41" s="46" t="s">
        <v>625</v>
      </c>
      <c r="D41" s="46" t="s">
        <v>1</v>
      </c>
      <c r="E41" s="46" t="s">
        <v>142</v>
      </c>
      <c r="F41" s="46" t="s">
        <v>4</v>
      </c>
      <c r="G41" s="47">
        <v>3750</v>
      </c>
      <c r="H41" s="52">
        <f>G41*1.051</f>
        <v>3941.2499999999995</v>
      </c>
      <c r="I41" s="52">
        <f>H41*1.05</f>
        <v>4138.3125</v>
      </c>
    </row>
    <row r="42" spans="1:9" ht="25.5">
      <c r="A42" s="50" t="s">
        <v>5</v>
      </c>
      <c r="B42" s="46" t="s">
        <v>623</v>
      </c>
      <c r="C42" s="46" t="s">
        <v>625</v>
      </c>
      <c r="D42" s="46" t="s">
        <v>1</v>
      </c>
      <c r="E42" s="46" t="s">
        <v>142</v>
      </c>
      <c r="F42" s="46" t="s">
        <v>6</v>
      </c>
      <c r="G42" s="47">
        <v>9204.32</v>
      </c>
      <c r="H42" s="52">
        <f>G42*1.051</f>
        <v>9673.740319999999</v>
      </c>
      <c r="I42" s="52">
        <f>H42*1.05</f>
        <v>10157.427335999999</v>
      </c>
    </row>
    <row r="43" spans="1:9" ht="25.5">
      <c r="A43" s="53" t="s">
        <v>7</v>
      </c>
      <c r="B43" s="46" t="s">
        <v>623</v>
      </c>
      <c r="C43" s="46" t="s">
        <v>625</v>
      </c>
      <c r="D43" s="46" t="s">
        <v>1</v>
      </c>
      <c r="E43" s="46" t="s">
        <v>142</v>
      </c>
      <c r="F43" s="46" t="s">
        <v>8</v>
      </c>
      <c r="G43" s="47">
        <v>300</v>
      </c>
      <c r="H43" s="52">
        <f>G43*1.051</f>
        <v>315.29999999999995</v>
      </c>
      <c r="I43" s="52">
        <f>H43*1.05</f>
        <v>331.06499999999994</v>
      </c>
    </row>
    <row r="44" spans="1:9" ht="25.5">
      <c r="A44" s="53" t="s">
        <v>9</v>
      </c>
      <c r="B44" s="46" t="s">
        <v>623</v>
      </c>
      <c r="C44" s="46" t="s">
        <v>625</v>
      </c>
      <c r="D44" s="46" t="s">
        <v>1</v>
      </c>
      <c r="E44" s="46" t="s">
        <v>142</v>
      </c>
      <c r="F44" s="46" t="s">
        <v>10</v>
      </c>
      <c r="G44" s="47">
        <v>10.5</v>
      </c>
      <c r="H44" s="52">
        <f>G44*1.051</f>
        <v>11.035499999999999</v>
      </c>
      <c r="I44" s="52">
        <f>H44*1.051</f>
        <v>11.598310499999998</v>
      </c>
    </row>
    <row r="45" spans="1:9" ht="12.75" hidden="1">
      <c r="A45" s="42"/>
      <c r="B45" s="43"/>
      <c r="C45" s="43" t="s">
        <v>625</v>
      </c>
      <c r="D45" s="43" t="s">
        <v>11</v>
      </c>
      <c r="E45" s="43"/>
      <c r="F45" s="43"/>
      <c r="G45" s="44">
        <f aca="true" t="shared" si="1" ref="G45:I46">G46</f>
        <v>0</v>
      </c>
      <c r="H45" s="44">
        <f t="shared" si="1"/>
        <v>0</v>
      </c>
      <c r="I45" s="44">
        <f t="shared" si="1"/>
        <v>0</v>
      </c>
    </row>
    <row r="46" spans="1:9" ht="51" hidden="1">
      <c r="A46" s="42" t="s">
        <v>12</v>
      </c>
      <c r="B46" s="43" t="s">
        <v>623</v>
      </c>
      <c r="C46" s="43" t="s">
        <v>625</v>
      </c>
      <c r="D46" s="43" t="s">
        <v>11</v>
      </c>
      <c r="E46" s="43" t="s">
        <v>13</v>
      </c>
      <c r="F46" s="43"/>
      <c r="G46" s="44">
        <f t="shared" si="1"/>
        <v>0</v>
      </c>
      <c r="H46" s="44">
        <f t="shared" si="1"/>
        <v>0</v>
      </c>
      <c r="I46" s="44">
        <f t="shared" si="1"/>
        <v>0</v>
      </c>
    </row>
    <row r="47" spans="1:9" ht="25.5" hidden="1">
      <c r="A47" s="50" t="s">
        <v>5</v>
      </c>
      <c r="B47" s="46" t="s">
        <v>623</v>
      </c>
      <c r="C47" s="46" t="s">
        <v>625</v>
      </c>
      <c r="D47" s="46" t="s">
        <v>11</v>
      </c>
      <c r="E47" s="46" t="s">
        <v>13</v>
      </c>
      <c r="F47" s="46" t="s">
        <v>6</v>
      </c>
      <c r="G47" s="47"/>
      <c r="H47" s="49">
        <f>G47</f>
        <v>0</v>
      </c>
      <c r="I47" s="49">
        <f>G47</f>
        <v>0</v>
      </c>
    </row>
    <row r="48" spans="1:9" ht="51">
      <c r="A48" s="51" t="s">
        <v>14</v>
      </c>
      <c r="B48" s="46"/>
      <c r="C48" s="43" t="s">
        <v>625</v>
      </c>
      <c r="D48" s="43" t="s">
        <v>15</v>
      </c>
      <c r="E48" s="46"/>
      <c r="F48" s="46"/>
      <c r="G48" s="54">
        <f>G49</f>
        <v>1702.06</v>
      </c>
      <c r="H48" s="54">
        <f>H49</f>
        <v>1705.12</v>
      </c>
      <c r="I48" s="54">
        <f>I49</f>
        <v>1708.3360599999999</v>
      </c>
    </row>
    <row r="49" spans="1:9" ht="38.25">
      <c r="A49" s="51" t="s">
        <v>16</v>
      </c>
      <c r="B49" s="43" t="s">
        <v>623</v>
      </c>
      <c r="C49" s="43" t="s">
        <v>625</v>
      </c>
      <c r="D49" s="43" t="s">
        <v>15</v>
      </c>
      <c r="E49" s="43" t="s">
        <v>143</v>
      </c>
      <c r="F49" s="43"/>
      <c r="G49" s="44">
        <f>G50+G51</f>
        <v>1702.06</v>
      </c>
      <c r="H49" s="44">
        <f>H50+H51</f>
        <v>1705.12</v>
      </c>
      <c r="I49" s="44">
        <f>I50+I51</f>
        <v>1708.3360599999999</v>
      </c>
    </row>
    <row r="50" spans="1:9" ht="12.75">
      <c r="A50" s="48" t="s">
        <v>632</v>
      </c>
      <c r="B50" s="46" t="s">
        <v>623</v>
      </c>
      <c r="C50" s="46" t="s">
        <v>625</v>
      </c>
      <c r="D50" s="46" t="s">
        <v>15</v>
      </c>
      <c r="E50" s="46" t="s">
        <v>143</v>
      </c>
      <c r="F50" s="46" t="s">
        <v>633</v>
      </c>
      <c r="G50" s="47">
        <v>1642.06</v>
      </c>
      <c r="H50" s="52">
        <f>G50</f>
        <v>1642.06</v>
      </c>
      <c r="I50" s="52">
        <f>G50</f>
        <v>1642.06</v>
      </c>
    </row>
    <row r="51" spans="1:9" ht="25.5">
      <c r="A51" s="50" t="s">
        <v>634</v>
      </c>
      <c r="B51" s="46" t="s">
        <v>623</v>
      </c>
      <c r="C51" s="46" t="s">
        <v>625</v>
      </c>
      <c r="D51" s="46" t="s">
        <v>15</v>
      </c>
      <c r="E51" s="46" t="s">
        <v>143</v>
      </c>
      <c r="F51" s="46" t="s">
        <v>635</v>
      </c>
      <c r="G51" s="47">
        <v>60</v>
      </c>
      <c r="H51" s="52">
        <f>G51*1.051</f>
        <v>63.059999999999995</v>
      </c>
      <c r="I51" s="52">
        <f>H51*1.051</f>
        <v>66.27605999999999</v>
      </c>
    </row>
    <row r="52" spans="1:9" ht="25.5" hidden="1">
      <c r="A52" s="77" t="s">
        <v>144</v>
      </c>
      <c r="B52" s="43"/>
      <c r="C52" s="43" t="s">
        <v>625</v>
      </c>
      <c r="D52" s="43" t="s">
        <v>84</v>
      </c>
      <c r="E52" s="43"/>
      <c r="F52" s="43"/>
      <c r="G52" s="44">
        <f aca="true" t="shared" si="2" ref="G52:I53">G53</f>
        <v>0</v>
      </c>
      <c r="H52" s="44">
        <f t="shared" si="2"/>
        <v>0</v>
      </c>
      <c r="I52" s="44">
        <f t="shared" si="2"/>
        <v>0</v>
      </c>
    </row>
    <row r="53" spans="1:9" ht="12.75" hidden="1">
      <c r="A53" s="50" t="s">
        <v>145</v>
      </c>
      <c r="B53" s="46" t="s">
        <v>623</v>
      </c>
      <c r="C53" s="46" t="s">
        <v>625</v>
      </c>
      <c r="D53" s="46" t="s">
        <v>84</v>
      </c>
      <c r="E53" s="46" t="s">
        <v>146</v>
      </c>
      <c r="F53" s="46"/>
      <c r="G53" s="47">
        <f t="shared" si="2"/>
        <v>0</v>
      </c>
      <c r="H53" s="47">
        <f t="shared" si="2"/>
        <v>0</v>
      </c>
      <c r="I53" s="47">
        <f t="shared" si="2"/>
        <v>0</v>
      </c>
    </row>
    <row r="54" spans="1:9" ht="25.5" hidden="1">
      <c r="A54" s="50" t="s">
        <v>5</v>
      </c>
      <c r="B54" s="46" t="s">
        <v>623</v>
      </c>
      <c r="C54" s="46" t="s">
        <v>625</v>
      </c>
      <c r="D54" s="46" t="s">
        <v>84</v>
      </c>
      <c r="E54" s="46" t="s">
        <v>146</v>
      </c>
      <c r="F54" s="46" t="s">
        <v>6</v>
      </c>
      <c r="G54" s="47">
        <v>0</v>
      </c>
      <c r="H54" s="47"/>
      <c r="I54" s="47"/>
    </row>
    <row r="55" spans="1:9" ht="12.75">
      <c r="A55" s="42" t="s">
        <v>17</v>
      </c>
      <c r="B55" s="46"/>
      <c r="C55" s="43" t="s">
        <v>625</v>
      </c>
      <c r="D55" s="43" t="s">
        <v>18</v>
      </c>
      <c r="E55" s="43"/>
      <c r="F55" s="43"/>
      <c r="G55" s="44">
        <f>G56</f>
        <v>5000</v>
      </c>
      <c r="H55" s="44">
        <f>H56</f>
        <v>5000</v>
      </c>
      <c r="I55" s="44">
        <f>I56</f>
        <v>5000</v>
      </c>
    </row>
    <row r="56" spans="1:9" s="3" customFormat="1" ht="12.75">
      <c r="A56" s="45" t="s">
        <v>19</v>
      </c>
      <c r="B56" s="46" t="s">
        <v>623</v>
      </c>
      <c r="C56" s="46" t="s">
        <v>625</v>
      </c>
      <c r="D56" s="46" t="s">
        <v>18</v>
      </c>
      <c r="E56" s="46" t="s">
        <v>147</v>
      </c>
      <c r="F56" s="46"/>
      <c r="G56" s="47">
        <f>G57</f>
        <v>5000</v>
      </c>
      <c r="H56" s="47">
        <f>H57</f>
        <v>5000</v>
      </c>
      <c r="I56" s="47">
        <f>H56</f>
        <v>5000</v>
      </c>
    </row>
    <row r="57" spans="1:9" s="3" customFormat="1" ht="12.75">
      <c r="A57" s="48" t="s">
        <v>20</v>
      </c>
      <c r="B57" s="46" t="s">
        <v>623</v>
      </c>
      <c r="C57" s="46" t="s">
        <v>625</v>
      </c>
      <c r="D57" s="46" t="s">
        <v>18</v>
      </c>
      <c r="E57" s="46" t="s">
        <v>147</v>
      </c>
      <c r="F57" s="46" t="s">
        <v>21</v>
      </c>
      <c r="G57" s="47">
        <v>5000</v>
      </c>
      <c r="H57" s="49">
        <f>G57</f>
        <v>5000</v>
      </c>
      <c r="I57" s="47">
        <f>H57</f>
        <v>5000</v>
      </c>
    </row>
    <row r="58" spans="1:9" ht="12.75">
      <c r="A58" s="42" t="s">
        <v>22</v>
      </c>
      <c r="B58" s="46"/>
      <c r="C58" s="43" t="s">
        <v>625</v>
      </c>
      <c r="D58" s="43" t="s">
        <v>23</v>
      </c>
      <c r="E58" s="43"/>
      <c r="F58" s="43"/>
      <c r="G58" s="56">
        <f>G72+G76+G79+G69+G84+G59+G66+G86</f>
        <v>11229.756000000001</v>
      </c>
      <c r="H58" s="56">
        <f>H72+H76+H79+H69+H84+H59+H66+H86</f>
        <v>11802.473555999999</v>
      </c>
      <c r="I58" s="56">
        <f>I72+I76+I79+I69+I84+I59+I66+I86</f>
        <v>12392.597233799997</v>
      </c>
    </row>
    <row r="59" spans="1:9" ht="25.5">
      <c r="A59" s="42" t="s">
        <v>148</v>
      </c>
      <c r="B59" s="46"/>
      <c r="C59" s="43" t="s">
        <v>625</v>
      </c>
      <c r="D59" s="43" t="s">
        <v>23</v>
      </c>
      <c r="E59" s="43" t="s">
        <v>149</v>
      </c>
      <c r="F59" s="43"/>
      <c r="G59" s="56">
        <f>G60</f>
        <v>1427.8000000000002</v>
      </c>
      <c r="H59" s="56">
        <f>H60</f>
        <v>1500.6178</v>
      </c>
      <c r="I59" s="56">
        <f>I60</f>
        <v>1575.64869</v>
      </c>
    </row>
    <row r="60" spans="1:9" ht="25.5">
      <c r="A60" s="42" t="s">
        <v>150</v>
      </c>
      <c r="B60" s="43" t="s">
        <v>623</v>
      </c>
      <c r="C60" s="43" t="s">
        <v>625</v>
      </c>
      <c r="D60" s="43" t="s">
        <v>23</v>
      </c>
      <c r="E60" s="43" t="s">
        <v>151</v>
      </c>
      <c r="F60" s="43"/>
      <c r="G60" s="56">
        <f>G61+G63</f>
        <v>1427.8000000000002</v>
      </c>
      <c r="H60" s="56">
        <f>H61+H63</f>
        <v>1500.6178</v>
      </c>
      <c r="I60" s="56">
        <f>I61+I63</f>
        <v>1575.64869</v>
      </c>
    </row>
    <row r="61" spans="1:9" ht="38.25">
      <c r="A61" s="42" t="s">
        <v>152</v>
      </c>
      <c r="B61" s="43" t="s">
        <v>623</v>
      </c>
      <c r="C61" s="43" t="s">
        <v>625</v>
      </c>
      <c r="D61" s="43" t="s">
        <v>23</v>
      </c>
      <c r="E61" s="43" t="s">
        <v>153</v>
      </c>
      <c r="F61" s="43"/>
      <c r="G61" s="56">
        <f>G62</f>
        <v>200</v>
      </c>
      <c r="H61" s="56">
        <f>H62</f>
        <v>210.2</v>
      </c>
      <c r="I61" s="56">
        <f>I62</f>
        <v>220.71</v>
      </c>
    </row>
    <row r="62" spans="1:9" ht="25.5">
      <c r="A62" s="50" t="s">
        <v>5</v>
      </c>
      <c r="B62" s="46" t="s">
        <v>623</v>
      </c>
      <c r="C62" s="46" t="s">
        <v>625</v>
      </c>
      <c r="D62" s="46" t="s">
        <v>23</v>
      </c>
      <c r="E62" s="46" t="s">
        <v>153</v>
      </c>
      <c r="F62" s="46" t="s">
        <v>6</v>
      </c>
      <c r="G62" s="52">
        <v>200</v>
      </c>
      <c r="H62" s="52">
        <f>G62*1.051</f>
        <v>210.2</v>
      </c>
      <c r="I62" s="52">
        <f>H62*1.05</f>
        <v>220.71</v>
      </c>
    </row>
    <row r="63" spans="1:9" ht="25.5">
      <c r="A63" s="42" t="s">
        <v>155</v>
      </c>
      <c r="B63" s="43" t="s">
        <v>623</v>
      </c>
      <c r="C63" s="43" t="s">
        <v>625</v>
      </c>
      <c r="D63" s="43" t="s">
        <v>23</v>
      </c>
      <c r="E63" s="43" t="s">
        <v>156</v>
      </c>
      <c r="F63" s="43"/>
      <c r="G63" s="56">
        <f>G64+G65</f>
        <v>1227.8000000000002</v>
      </c>
      <c r="H63" s="56">
        <f>H64+H65</f>
        <v>1290.4178</v>
      </c>
      <c r="I63" s="56">
        <f>I64+I65</f>
        <v>1354.93869</v>
      </c>
    </row>
    <row r="64" spans="1:9" ht="25.5">
      <c r="A64" s="50" t="s">
        <v>5</v>
      </c>
      <c r="B64" s="46" t="s">
        <v>623</v>
      </c>
      <c r="C64" s="46" t="s">
        <v>625</v>
      </c>
      <c r="D64" s="46" t="s">
        <v>23</v>
      </c>
      <c r="E64" s="46" t="s">
        <v>156</v>
      </c>
      <c r="F64" s="46" t="s">
        <v>6</v>
      </c>
      <c r="G64" s="52">
        <v>526.2</v>
      </c>
      <c r="H64" s="52">
        <f>G64*1.051</f>
        <v>553.0362</v>
      </c>
      <c r="I64" s="52">
        <f>H64*1.05</f>
        <v>580.6880100000001</v>
      </c>
    </row>
    <row r="65" spans="1:9" ht="12.75">
      <c r="A65" s="48" t="s">
        <v>27</v>
      </c>
      <c r="B65" s="46" t="s">
        <v>623</v>
      </c>
      <c r="C65" s="46" t="s">
        <v>625</v>
      </c>
      <c r="D65" s="46" t="s">
        <v>23</v>
      </c>
      <c r="E65" s="46" t="s">
        <v>156</v>
      </c>
      <c r="F65" s="46" t="s">
        <v>28</v>
      </c>
      <c r="G65" s="52">
        <v>701.6</v>
      </c>
      <c r="H65" s="52">
        <f>G65*1.051</f>
        <v>737.3815999999999</v>
      </c>
      <c r="I65" s="52">
        <f>H65*1.05</f>
        <v>774.25068</v>
      </c>
    </row>
    <row r="66" spans="1:9" ht="38.25">
      <c r="A66" s="57" t="s">
        <v>157</v>
      </c>
      <c r="B66" s="43" t="s">
        <v>623</v>
      </c>
      <c r="C66" s="43" t="s">
        <v>625</v>
      </c>
      <c r="D66" s="43" t="s">
        <v>23</v>
      </c>
      <c r="E66" s="43" t="s">
        <v>158</v>
      </c>
      <c r="F66" s="43"/>
      <c r="G66" s="56">
        <f aca="true" t="shared" si="3" ref="G66:I67">G67</f>
        <v>200</v>
      </c>
      <c r="H66" s="56">
        <f t="shared" si="3"/>
        <v>210.2</v>
      </c>
      <c r="I66" s="56">
        <f t="shared" si="3"/>
        <v>220.71</v>
      </c>
    </row>
    <row r="67" spans="1:9" ht="38.25">
      <c r="A67" s="57" t="s">
        <v>160</v>
      </c>
      <c r="B67" s="43"/>
      <c r="C67" s="43" t="s">
        <v>625</v>
      </c>
      <c r="D67" s="43" t="s">
        <v>23</v>
      </c>
      <c r="E67" s="43" t="s">
        <v>161</v>
      </c>
      <c r="F67" s="43"/>
      <c r="G67" s="56">
        <f t="shared" si="3"/>
        <v>200</v>
      </c>
      <c r="H67" s="56">
        <f t="shared" si="3"/>
        <v>210.2</v>
      </c>
      <c r="I67" s="56">
        <f t="shared" si="3"/>
        <v>220.71</v>
      </c>
    </row>
    <row r="68" spans="1:9" ht="25.5">
      <c r="A68" s="50" t="s">
        <v>5</v>
      </c>
      <c r="B68" s="46" t="s">
        <v>623</v>
      </c>
      <c r="C68" s="46" t="s">
        <v>625</v>
      </c>
      <c r="D68" s="46" t="s">
        <v>23</v>
      </c>
      <c r="E68" s="46" t="s">
        <v>161</v>
      </c>
      <c r="F68" s="46" t="s">
        <v>6</v>
      </c>
      <c r="G68" s="52">
        <v>200</v>
      </c>
      <c r="H68" s="52">
        <f>G68*1.051</f>
        <v>210.2</v>
      </c>
      <c r="I68" s="52">
        <f>H68*1.05</f>
        <v>220.71</v>
      </c>
    </row>
    <row r="69" spans="1:9" ht="25.5">
      <c r="A69" s="58" t="s">
        <v>24</v>
      </c>
      <c r="B69" s="43" t="s">
        <v>623</v>
      </c>
      <c r="C69" s="43" t="s">
        <v>625</v>
      </c>
      <c r="D69" s="43" t="s">
        <v>23</v>
      </c>
      <c r="E69" s="43" t="s">
        <v>162</v>
      </c>
      <c r="F69" s="43"/>
      <c r="G69" s="56">
        <f>G70+G71</f>
        <v>9037.666</v>
      </c>
      <c r="H69" s="56">
        <f>H70+H71</f>
        <v>9498.586965999999</v>
      </c>
      <c r="I69" s="56">
        <f>I70+I71</f>
        <v>9973.516314299999</v>
      </c>
    </row>
    <row r="70" spans="1:9" ht="51">
      <c r="A70" s="50" t="s">
        <v>25</v>
      </c>
      <c r="B70" s="46" t="s">
        <v>623</v>
      </c>
      <c r="C70" s="46" t="s">
        <v>625</v>
      </c>
      <c r="D70" s="46" t="s">
        <v>23</v>
      </c>
      <c r="E70" s="46" t="s">
        <v>162</v>
      </c>
      <c r="F70" s="46" t="s">
        <v>26</v>
      </c>
      <c r="G70" s="52">
        <v>8782.866</v>
      </c>
      <c r="H70" s="52">
        <f>G70*1.051</f>
        <v>9230.792166</v>
      </c>
      <c r="I70" s="52">
        <f>H70*1.05</f>
        <v>9692.331774299999</v>
      </c>
    </row>
    <row r="71" spans="1:9" ht="12.75">
      <c r="A71" s="48" t="s">
        <v>27</v>
      </c>
      <c r="B71" s="46" t="s">
        <v>623</v>
      </c>
      <c r="C71" s="46" t="s">
        <v>625</v>
      </c>
      <c r="D71" s="46" t="s">
        <v>23</v>
      </c>
      <c r="E71" s="46" t="s">
        <v>162</v>
      </c>
      <c r="F71" s="46" t="s">
        <v>28</v>
      </c>
      <c r="G71" s="52">
        <v>254.8</v>
      </c>
      <c r="H71" s="52">
        <f>G71*1.051</f>
        <v>267.7948</v>
      </c>
      <c r="I71" s="52">
        <f>H71*1.05</f>
        <v>281.18454</v>
      </c>
    </row>
    <row r="72" spans="1:9" ht="51" hidden="1">
      <c r="A72" s="85" t="s">
        <v>29</v>
      </c>
      <c r="B72" s="43" t="s">
        <v>623</v>
      </c>
      <c r="C72" s="43" t="s">
        <v>625</v>
      </c>
      <c r="D72" s="43" t="s">
        <v>23</v>
      </c>
      <c r="E72" s="43" t="s">
        <v>30</v>
      </c>
      <c r="F72" s="43"/>
      <c r="G72" s="44">
        <f>G75+G73+G74</f>
        <v>0</v>
      </c>
      <c r="H72" s="44">
        <f>H75+H73+H74</f>
        <v>0</v>
      </c>
      <c r="I72" s="44">
        <f>I75+I73+I74</f>
        <v>0</v>
      </c>
    </row>
    <row r="73" spans="1:9" ht="12.75" hidden="1">
      <c r="A73" s="79" t="s">
        <v>632</v>
      </c>
      <c r="B73" s="46" t="s">
        <v>623</v>
      </c>
      <c r="C73" s="46" t="s">
        <v>625</v>
      </c>
      <c r="D73" s="46" t="s">
        <v>23</v>
      </c>
      <c r="E73" s="46" t="s">
        <v>30</v>
      </c>
      <c r="F73" s="46" t="s">
        <v>633</v>
      </c>
      <c r="G73" s="47">
        <v>0</v>
      </c>
      <c r="H73" s="47">
        <f>G73</f>
        <v>0</v>
      </c>
      <c r="I73" s="47">
        <f>H73*1.06</f>
        <v>0</v>
      </c>
    </row>
    <row r="74" spans="1:9" ht="25.5" hidden="1">
      <c r="A74" s="83" t="s">
        <v>3</v>
      </c>
      <c r="B74" s="46" t="s">
        <v>623</v>
      </c>
      <c r="C74" s="46" t="s">
        <v>625</v>
      </c>
      <c r="D74" s="46" t="s">
        <v>23</v>
      </c>
      <c r="E74" s="46" t="s">
        <v>30</v>
      </c>
      <c r="F74" s="46" t="s">
        <v>4</v>
      </c>
      <c r="G74" s="47">
        <v>0</v>
      </c>
      <c r="H74" s="47">
        <f>G74</f>
        <v>0</v>
      </c>
      <c r="I74" s="47">
        <f>H74*1.06</f>
        <v>0</v>
      </c>
    </row>
    <row r="75" spans="1:9" ht="25.5" hidden="1">
      <c r="A75" s="83" t="s">
        <v>5</v>
      </c>
      <c r="B75" s="46" t="s">
        <v>623</v>
      </c>
      <c r="C75" s="46" t="s">
        <v>625</v>
      </c>
      <c r="D75" s="46" t="s">
        <v>23</v>
      </c>
      <c r="E75" s="46" t="s">
        <v>30</v>
      </c>
      <c r="F75" s="46" t="s">
        <v>6</v>
      </c>
      <c r="G75" s="47">
        <v>0</v>
      </c>
      <c r="H75" s="47">
        <f>G75</f>
        <v>0</v>
      </c>
      <c r="I75" s="47">
        <f>H75*1.06</f>
        <v>0</v>
      </c>
    </row>
    <row r="76" spans="1:9" ht="74.25" customHeight="1" hidden="1">
      <c r="A76" s="85" t="s">
        <v>32</v>
      </c>
      <c r="B76" s="43" t="s">
        <v>623</v>
      </c>
      <c r="C76" s="43" t="s">
        <v>625</v>
      </c>
      <c r="D76" s="43" t="s">
        <v>23</v>
      </c>
      <c r="E76" s="43" t="s">
        <v>33</v>
      </c>
      <c r="F76" s="43"/>
      <c r="G76" s="44">
        <f>G78+G77</f>
        <v>0</v>
      </c>
      <c r="H76" s="44">
        <f>H78+H77</f>
        <v>0</v>
      </c>
      <c r="I76" s="44">
        <f>I78+I77</f>
        <v>0</v>
      </c>
    </row>
    <row r="77" spans="1:9" ht="25.5" hidden="1">
      <c r="A77" s="83" t="s">
        <v>3</v>
      </c>
      <c r="B77" s="46" t="s">
        <v>623</v>
      </c>
      <c r="C77" s="46" t="s">
        <v>625</v>
      </c>
      <c r="D77" s="46" t="s">
        <v>23</v>
      </c>
      <c r="E77" s="46" t="s">
        <v>33</v>
      </c>
      <c r="F77" s="46" t="s">
        <v>4</v>
      </c>
      <c r="G77" s="47">
        <v>0</v>
      </c>
      <c r="H77" s="47">
        <f>G77</f>
        <v>0</v>
      </c>
      <c r="I77" s="47">
        <f>H77*1.062</f>
        <v>0</v>
      </c>
    </row>
    <row r="78" spans="1:9" ht="25.5" hidden="1">
      <c r="A78" s="83" t="s">
        <v>5</v>
      </c>
      <c r="B78" s="46" t="s">
        <v>623</v>
      </c>
      <c r="C78" s="46" t="s">
        <v>625</v>
      </c>
      <c r="D78" s="46" t="s">
        <v>23</v>
      </c>
      <c r="E78" s="46" t="s">
        <v>33</v>
      </c>
      <c r="F78" s="46" t="s">
        <v>6</v>
      </c>
      <c r="G78" s="47">
        <v>0</v>
      </c>
      <c r="H78" s="47">
        <f>G78</f>
        <v>0</v>
      </c>
      <c r="I78" s="47">
        <f>H78*1.062</f>
        <v>0</v>
      </c>
    </row>
    <row r="79" spans="1:9" ht="63.75" hidden="1">
      <c r="A79" s="85" t="s">
        <v>34</v>
      </c>
      <c r="B79" s="43" t="s">
        <v>623</v>
      </c>
      <c r="C79" s="43" t="s">
        <v>625</v>
      </c>
      <c r="D79" s="43" t="s">
        <v>23</v>
      </c>
      <c r="E79" s="43" t="s">
        <v>35</v>
      </c>
      <c r="F79" s="43"/>
      <c r="G79" s="44">
        <f>G83+G80+G81+G82</f>
        <v>0</v>
      </c>
      <c r="H79" s="44">
        <f>H83+H80+H81+H82</f>
        <v>0</v>
      </c>
      <c r="I79" s="44">
        <f>I83+I80+I81+I82</f>
        <v>0</v>
      </c>
    </row>
    <row r="80" spans="1:9" ht="12.75" hidden="1">
      <c r="A80" s="79" t="s">
        <v>632</v>
      </c>
      <c r="B80" s="46" t="s">
        <v>623</v>
      </c>
      <c r="C80" s="46" t="s">
        <v>625</v>
      </c>
      <c r="D80" s="46" t="s">
        <v>23</v>
      </c>
      <c r="E80" s="46" t="s">
        <v>35</v>
      </c>
      <c r="F80" s="46" t="s">
        <v>633</v>
      </c>
      <c r="G80" s="47">
        <v>0</v>
      </c>
      <c r="H80" s="47">
        <f>G80</f>
        <v>0</v>
      </c>
      <c r="I80" s="47">
        <f>H80*1.06</f>
        <v>0</v>
      </c>
    </row>
    <row r="81" spans="1:9" ht="25.5" hidden="1">
      <c r="A81" s="83" t="s">
        <v>634</v>
      </c>
      <c r="B81" s="46" t="s">
        <v>623</v>
      </c>
      <c r="C81" s="46" t="s">
        <v>625</v>
      </c>
      <c r="D81" s="46" t="s">
        <v>23</v>
      </c>
      <c r="E81" s="46" t="s">
        <v>35</v>
      </c>
      <c r="F81" s="46" t="s">
        <v>635</v>
      </c>
      <c r="G81" s="47">
        <v>0</v>
      </c>
      <c r="H81" s="47">
        <f>G81</f>
        <v>0</v>
      </c>
      <c r="I81" s="47">
        <f>H81*1.06</f>
        <v>0</v>
      </c>
    </row>
    <row r="82" spans="1:9" ht="25.5" hidden="1">
      <c r="A82" s="84" t="s">
        <v>3</v>
      </c>
      <c r="B82" s="46" t="s">
        <v>623</v>
      </c>
      <c r="C82" s="46" t="s">
        <v>625</v>
      </c>
      <c r="D82" s="46" t="s">
        <v>23</v>
      </c>
      <c r="E82" s="46" t="s">
        <v>35</v>
      </c>
      <c r="F82" s="46" t="s">
        <v>4</v>
      </c>
      <c r="G82" s="47">
        <v>0</v>
      </c>
      <c r="H82" s="47">
        <f>G82</f>
        <v>0</v>
      </c>
      <c r="I82" s="47">
        <f>H82*1.06</f>
        <v>0</v>
      </c>
    </row>
    <row r="83" spans="1:9" ht="25.5" hidden="1">
      <c r="A83" s="84" t="s">
        <v>5</v>
      </c>
      <c r="B83" s="46" t="s">
        <v>623</v>
      </c>
      <c r="C83" s="46" t="s">
        <v>625</v>
      </c>
      <c r="D83" s="46" t="s">
        <v>23</v>
      </c>
      <c r="E83" s="46" t="s">
        <v>35</v>
      </c>
      <c r="F83" s="46" t="s">
        <v>6</v>
      </c>
      <c r="G83" s="47">
        <v>0</v>
      </c>
      <c r="H83" s="47">
        <f>G83</f>
        <v>0</v>
      </c>
      <c r="I83" s="47">
        <f>H83*1.06</f>
        <v>0</v>
      </c>
    </row>
    <row r="84" spans="1:9" ht="51" hidden="1">
      <c r="A84" s="78" t="s">
        <v>163</v>
      </c>
      <c r="B84" s="43" t="s">
        <v>623</v>
      </c>
      <c r="C84" s="43" t="s">
        <v>625</v>
      </c>
      <c r="D84" s="43" t="s">
        <v>23</v>
      </c>
      <c r="E84" s="43" t="s">
        <v>164</v>
      </c>
      <c r="F84" s="43"/>
      <c r="G84" s="44">
        <f>G85</f>
        <v>0</v>
      </c>
      <c r="H84" s="44">
        <f>H85</f>
        <v>0</v>
      </c>
      <c r="I84" s="44">
        <f>I85</f>
        <v>0</v>
      </c>
    </row>
    <row r="85" spans="1:9" ht="12.75" hidden="1">
      <c r="A85" s="79" t="s">
        <v>20</v>
      </c>
      <c r="B85" s="46" t="s">
        <v>623</v>
      </c>
      <c r="C85" s="46" t="s">
        <v>625</v>
      </c>
      <c r="D85" s="46" t="s">
        <v>23</v>
      </c>
      <c r="E85" s="46" t="s">
        <v>164</v>
      </c>
      <c r="F85" s="46" t="s">
        <v>21</v>
      </c>
      <c r="G85" s="47">
        <v>0</v>
      </c>
      <c r="H85" s="44"/>
      <c r="I85" s="44"/>
    </row>
    <row r="86" spans="1:9" ht="12.75">
      <c r="A86" s="59" t="s">
        <v>165</v>
      </c>
      <c r="B86" s="43" t="s">
        <v>623</v>
      </c>
      <c r="C86" s="43" t="s">
        <v>625</v>
      </c>
      <c r="D86" s="43" t="s">
        <v>23</v>
      </c>
      <c r="E86" s="43" t="s">
        <v>166</v>
      </c>
      <c r="F86" s="43"/>
      <c r="G86" s="44">
        <f>G87</f>
        <v>564.29</v>
      </c>
      <c r="H86" s="44">
        <f>H87</f>
        <v>593.0687899999999</v>
      </c>
      <c r="I86" s="44">
        <f>I87</f>
        <v>622.7222294999999</v>
      </c>
    </row>
    <row r="87" spans="1:9" ht="38.25">
      <c r="A87" s="53" t="s">
        <v>167</v>
      </c>
      <c r="B87" s="46" t="s">
        <v>623</v>
      </c>
      <c r="C87" s="46" t="s">
        <v>625</v>
      </c>
      <c r="D87" s="46" t="s">
        <v>23</v>
      </c>
      <c r="E87" s="46" t="s">
        <v>166</v>
      </c>
      <c r="F87" s="46" t="s">
        <v>168</v>
      </c>
      <c r="G87" s="47">
        <v>564.29</v>
      </c>
      <c r="H87" s="52">
        <f>G87*1.051</f>
        <v>593.0687899999999</v>
      </c>
      <c r="I87" s="52">
        <f>H87*1.05</f>
        <v>622.7222294999999</v>
      </c>
    </row>
    <row r="88" spans="1:9" ht="0.75" customHeight="1">
      <c r="A88" s="85" t="s">
        <v>36</v>
      </c>
      <c r="B88" s="43"/>
      <c r="C88" s="43" t="s">
        <v>630</v>
      </c>
      <c r="D88" s="43" t="s">
        <v>37</v>
      </c>
      <c r="E88" s="43"/>
      <c r="F88" s="46"/>
      <c r="G88" s="44">
        <f aca="true" t="shared" si="4" ref="G88:I89">G89</f>
        <v>0</v>
      </c>
      <c r="H88" s="44">
        <f t="shared" si="4"/>
        <v>0</v>
      </c>
      <c r="I88" s="44">
        <f t="shared" si="4"/>
        <v>0</v>
      </c>
    </row>
    <row r="89" spans="1:9" ht="38.25" hidden="1">
      <c r="A89" s="85" t="s">
        <v>38</v>
      </c>
      <c r="B89" s="43" t="s">
        <v>623</v>
      </c>
      <c r="C89" s="43" t="s">
        <v>630</v>
      </c>
      <c r="D89" s="43" t="s">
        <v>37</v>
      </c>
      <c r="E89" s="43" t="s">
        <v>39</v>
      </c>
      <c r="F89" s="43"/>
      <c r="G89" s="44">
        <f t="shared" si="4"/>
        <v>0</v>
      </c>
      <c r="H89" s="44">
        <f t="shared" si="4"/>
        <v>0</v>
      </c>
      <c r="I89" s="44">
        <f t="shared" si="4"/>
        <v>0</v>
      </c>
    </row>
    <row r="90" spans="1:9" ht="12.75" hidden="1">
      <c r="A90" s="86" t="s">
        <v>40</v>
      </c>
      <c r="B90" s="46" t="s">
        <v>623</v>
      </c>
      <c r="C90" s="46" t="s">
        <v>630</v>
      </c>
      <c r="D90" s="46" t="s">
        <v>37</v>
      </c>
      <c r="E90" s="46" t="s">
        <v>39</v>
      </c>
      <c r="F90" s="46" t="s">
        <v>41</v>
      </c>
      <c r="G90" s="47">
        <v>0</v>
      </c>
      <c r="H90" s="47">
        <f>G90</f>
        <v>0</v>
      </c>
      <c r="I90" s="47">
        <f>G90</f>
        <v>0</v>
      </c>
    </row>
    <row r="91" spans="1:9" ht="51">
      <c r="A91" s="42" t="s">
        <v>42</v>
      </c>
      <c r="B91" s="43"/>
      <c r="C91" s="43" t="s">
        <v>37</v>
      </c>
      <c r="D91" s="43"/>
      <c r="E91" s="43"/>
      <c r="F91" s="43"/>
      <c r="G91" s="44">
        <f>G92+G108+G105</f>
        <v>1150</v>
      </c>
      <c r="H91" s="44">
        <f>H92+H108+H105</f>
        <v>2259.6499999999996</v>
      </c>
      <c r="I91" s="44">
        <f>I92+I108+I105</f>
        <v>2372.6325</v>
      </c>
    </row>
    <row r="92" spans="1:9" ht="12.75">
      <c r="A92" s="51" t="s">
        <v>43</v>
      </c>
      <c r="B92" s="43"/>
      <c r="C92" s="43" t="s">
        <v>37</v>
      </c>
      <c r="D92" s="43" t="s">
        <v>630</v>
      </c>
      <c r="E92" s="43"/>
      <c r="F92" s="43"/>
      <c r="G92" s="44">
        <f>G94</f>
        <v>600</v>
      </c>
      <c r="H92" s="44">
        <f>H94</f>
        <v>630.5999999999999</v>
      </c>
      <c r="I92" s="44">
        <f>I94</f>
        <v>662.13</v>
      </c>
    </row>
    <row r="93" spans="1:9" ht="38.25">
      <c r="A93" s="51" t="s">
        <v>169</v>
      </c>
      <c r="B93" s="43" t="s">
        <v>623</v>
      </c>
      <c r="C93" s="43" t="s">
        <v>37</v>
      </c>
      <c r="D93" s="43" t="s">
        <v>630</v>
      </c>
      <c r="E93" s="43" t="s">
        <v>170</v>
      </c>
      <c r="F93" s="43"/>
      <c r="G93" s="44">
        <f>G94</f>
        <v>600</v>
      </c>
      <c r="H93" s="44">
        <f>H94</f>
        <v>630.5999999999999</v>
      </c>
      <c r="I93" s="44">
        <f>I94</f>
        <v>662.13</v>
      </c>
    </row>
    <row r="94" spans="1:9" ht="14.25" customHeight="1">
      <c r="A94" s="51" t="s">
        <v>171</v>
      </c>
      <c r="B94" s="43" t="s">
        <v>623</v>
      </c>
      <c r="C94" s="43" t="s">
        <v>37</v>
      </c>
      <c r="D94" s="43" t="s">
        <v>630</v>
      </c>
      <c r="E94" s="43" t="s">
        <v>172</v>
      </c>
      <c r="F94" s="43"/>
      <c r="G94" s="44">
        <f>G101+G99+G97+G95+G103</f>
        <v>600</v>
      </c>
      <c r="H94" s="44">
        <f>H101+H99+H97+H95+H103</f>
        <v>630.5999999999999</v>
      </c>
      <c r="I94" s="44">
        <f>I101+I99+I97+I95+I103</f>
        <v>662.13</v>
      </c>
    </row>
    <row r="95" spans="1:9" ht="114.75">
      <c r="A95" s="51" t="s">
        <v>173</v>
      </c>
      <c r="B95" s="43" t="s">
        <v>623</v>
      </c>
      <c r="C95" s="43" t="s">
        <v>37</v>
      </c>
      <c r="D95" s="43" t="s">
        <v>630</v>
      </c>
      <c r="E95" s="43" t="s">
        <v>174</v>
      </c>
      <c r="F95" s="43"/>
      <c r="G95" s="44">
        <f>G96</f>
        <v>150</v>
      </c>
      <c r="H95" s="44">
        <f>H96</f>
        <v>157.64999999999998</v>
      </c>
      <c r="I95" s="44">
        <f>I96</f>
        <v>165.53249999999997</v>
      </c>
    </row>
    <row r="96" spans="1:9" ht="25.5">
      <c r="A96" s="50" t="s">
        <v>5</v>
      </c>
      <c r="B96" s="46" t="s">
        <v>623</v>
      </c>
      <c r="C96" s="46" t="s">
        <v>37</v>
      </c>
      <c r="D96" s="46" t="s">
        <v>630</v>
      </c>
      <c r="E96" s="46" t="s">
        <v>174</v>
      </c>
      <c r="F96" s="46" t="s">
        <v>6</v>
      </c>
      <c r="G96" s="47">
        <v>150</v>
      </c>
      <c r="H96" s="52">
        <f>G96*1.051</f>
        <v>157.64999999999998</v>
      </c>
      <c r="I96" s="52">
        <f>H96*1.05</f>
        <v>165.53249999999997</v>
      </c>
    </row>
    <row r="97" spans="1:9" ht="76.5">
      <c r="A97" s="51" t="s">
        <v>175</v>
      </c>
      <c r="B97" s="43" t="s">
        <v>623</v>
      </c>
      <c r="C97" s="43" t="s">
        <v>37</v>
      </c>
      <c r="D97" s="43" t="s">
        <v>630</v>
      </c>
      <c r="E97" s="43" t="s">
        <v>176</v>
      </c>
      <c r="F97" s="43"/>
      <c r="G97" s="44">
        <f>G98</f>
        <v>200</v>
      </c>
      <c r="H97" s="44">
        <f>H98</f>
        <v>210.2</v>
      </c>
      <c r="I97" s="44">
        <f>I98</f>
        <v>220.71</v>
      </c>
    </row>
    <row r="98" spans="1:9" ht="25.5">
      <c r="A98" s="50" t="s">
        <v>5</v>
      </c>
      <c r="B98" s="46" t="s">
        <v>623</v>
      </c>
      <c r="C98" s="46" t="s">
        <v>37</v>
      </c>
      <c r="D98" s="46" t="s">
        <v>630</v>
      </c>
      <c r="E98" s="46" t="s">
        <v>176</v>
      </c>
      <c r="F98" s="46" t="s">
        <v>6</v>
      </c>
      <c r="G98" s="47">
        <v>200</v>
      </c>
      <c r="H98" s="52">
        <f>G98*1.051</f>
        <v>210.2</v>
      </c>
      <c r="I98" s="52">
        <f>H98*1.05</f>
        <v>220.71</v>
      </c>
    </row>
    <row r="99" spans="1:9" ht="76.5">
      <c r="A99" s="51" t="s">
        <v>177</v>
      </c>
      <c r="B99" s="43" t="s">
        <v>623</v>
      </c>
      <c r="C99" s="43" t="s">
        <v>37</v>
      </c>
      <c r="D99" s="43" t="s">
        <v>630</v>
      </c>
      <c r="E99" s="43" t="s">
        <v>178</v>
      </c>
      <c r="F99" s="43"/>
      <c r="G99" s="44">
        <f>G100</f>
        <v>100</v>
      </c>
      <c r="H99" s="44">
        <f>H100</f>
        <v>105.1</v>
      </c>
      <c r="I99" s="44">
        <f>I100</f>
        <v>110.355</v>
      </c>
    </row>
    <row r="100" spans="1:9" ht="25.5">
      <c r="A100" s="50" t="s">
        <v>5</v>
      </c>
      <c r="B100" s="46" t="s">
        <v>623</v>
      </c>
      <c r="C100" s="46" t="s">
        <v>37</v>
      </c>
      <c r="D100" s="46" t="s">
        <v>630</v>
      </c>
      <c r="E100" s="46" t="s">
        <v>178</v>
      </c>
      <c r="F100" s="46" t="s">
        <v>6</v>
      </c>
      <c r="G100" s="47">
        <v>100</v>
      </c>
      <c r="H100" s="52">
        <f>G100*1.051</f>
        <v>105.1</v>
      </c>
      <c r="I100" s="52">
        <f>H100*1.05</f>
        <v>110.355</v>
      </c>
    </row>
    <row r="101" spans="1:9" ht="76.5">
      <c r="A101" s="51" t="s">
        <v>179</v>
      </c>
      <c r="B101" s="43" t="s">
        <v>623</v>
      </c>
      <c r="C101" s="43" t="s">
        <v>37</v>
      </c>
      <c r="D101" s="43" t="s">
        <v>630</v>
      </c>
      <c r="E101" s="43" t="s">
        <v>180</v>
      </c>
      <c r="F101" s="43"/>
      <c r="G101" s="44">
        <f>G102</f>
        <v>100</v>
      </c>
      <c r="H101" s="44">
        <f>H102</f>
        <v>105.1</v>
      </c>
      <c r="I101" s="44">
        <f>I102</f>
        <v>110.355</v>
      </c>
    </row>
    <row r="102" spans="1:9" ht="25.5">
      <c r="A102" s="50" t="s">
        <v>5</v>
      </c>
      <c r="B102" s="46" t="s">
        <v>623</v>
      </c>
      <c r="C102" s="46" t="s">
        <v>37</v>
      </c>
      <c r="D102" s="46" t="s">
        <v>630</v>
      </c>
      <c r="E102" s="46" t="s">
        <v>180</v>
      </c>
      <c r="F102" s="46" t="s">
        <v>6</v>
      </c>
      <c r="G102" s="47">
        <v>100</v>
      </c>
      <c r="H102" s="52">
        <f>G102*1.051</f>
        <v>105.1</v>
      </c>
      <c r="I102" s="52">
        <f>H102*1.05</f>
        <v>110.355</v>
      </c>
    </row>
    <row r="103" spans="1:9" ht="51">
      <c r="A103" s="51" t="s">
        <v>181</v>
      </c>
      <c r="B103" s="43" t="s">
        <v>623</v>
      </c>
      <c r="C103" s="43" t="s">
        <v>37</v>
      </c>
      <c r="D103" s="43" t="s">
        <v>630</v>
      </c>
      <c r="E103" s="43" t="s">
        <v>182</v>
      </c>
      <c r="F103" s="43"/>
      <c r="G103" s="44">
        <f>G104</f>
        <v>50</v>
      </c>
      <c r="H103" s="44">
        <f>H104</f>
        <v>52.55</v>
      </c>
      <c r="I103" s="44">
        <f>I104</f>
        <v>55.1775</v>
      </c>
    </row>
    <row r="104" spans="1:9" ht="25.5">
      <c r="A104" s="50" t="s">
        <v>5</v>
      </c>
      <c r="B104" s="46" t="s">
        <v>623</v>
      </c>
      <c r="C104" s="46" t="s">
        <v>37</v>
      </c>
      <c r="D104" s="46" t="s">
        <v>630</v>
      </c>
      <c r="E104" s="46" t="s">
        <v>182</v>
      </c>
      <c r="F104" s="46" t="s">
        <v>6</v>
      </c>
      <c r="G104" s="47">
        <v>50</v>
      </c>
      <c r="H104" s="52">
        <f>G104*1.051</f>
        <v>52.55</v>
      </c>
      <c r="I104" s="52">
        <f>H104*1.05</f>
        <v>55.1775</v>
      </c>
    </row>
    <row r="105" spans="1:9" ht="0.75" customHeight="1">
      <c r="A105" s="42" t="s">
        <v>44</v>
      </c>
      <c r="B105" s="46"/>
      <c r="C105" s="43" t="s">
        <v>37</v>
      </c>
      <c r="D105" s="43" t="s">
        <v>1</v>
      </c>
      <c r="E105" s="46"/>
      <c r="F105" s="46"/>
      <c r="G105" s="44">
        <f aca="true" t="shared" si="5" ref="G105:I106">G106</f>
        <v>0</v>
      </c>
      <c r="H105" s="44">
        <f t="shared" si="5"/>
        <v>0</v>
      </c>
      <c r="I105" s="44">
        <f t="shared" si="5"/>
        <v>0</v>
      </c>
    </row>
    <row r="106" spans="1:9" ht="38.25" hidden="1">
      <c r="A106" s="85" t="s">
        <v>45</v>
      </c>
      <c r="B106" s="43" t="s">
        <v>623</v>
      </c>
      <c r="C106" s="43" t="s">
        <v>37</v>
      </c>
      <c r="D106" s="43" t="s">
        <v>1</v>
      </c>
      <c r="E106" s="43" t="s">
        <v>46</v>
      </c>
      <c r="F106" s="43"/>
      <c r="G106" s="44">
        <f t="shared" si="5"/>
        <v>0</v>
      </c>
      <c r="H106" s="44">
        <f t="shared" si="5"/>
        <v>0</v>
      </c>
      <c r="I106" s="44">
        <f t="shared" si="5"/>
        <v>0</v>
      </c>
    </row>
    <row r="107" spans="1:9" ht="12.75" hidden="1">
      <c r="A107" s="86" t="s">
        <v>40</v>
      </c>
      <c r="B107" s="46" t="s">
        <v>623</v>
      </c>
      <c r="C107" s="46" t="s">
        <v>37</v>
      </c>
      <c r="D107" s="46" t="s">
        <v>1</v>
      </c>
      <c r="E107" s="46" t="s">
        <v>46</v>
      </c>
      <c r="F107" s="46" t="s">
        <v>41</v>
      </c>
      <c r="G107" s="47">
        <v>0</v>
      </c>
      <c r="H107" s="47">
        <f>G107</f>
        <v>0</v>
      </c>
      <c r="I107" s="47">
        <f>H107</f>
        <v>0</v>
      </c>
    </row>
    <row r="108" spans="1:9" ht="51" hidden="1">
      <c r="A108" s="91" t="s">
        <v>42</v>
      </c>
      <c r="B108" s="46"/>
      <c r="C108" s="43" t="s">
        <v>37</v>
      </c>
      <c r="D108" s="43" t="s">
        <v>47</v>
      </c>
      <c r="E108" s="46"/>
      <c r="F108" s="46"/>
      <c r="G108" s="44">
        <f>G109</f>
        <v>550</v>
      </c>
      <c r="H108" s="44">
        <f>H109</f>
        <v>1629.05</v>
      </c>
      <c r="I108" s="44">
        <f>I109</f>
        <v>1710.5025</v>
      </c>
    </row>
    <row r="109" spans="1:9" ht="63.75">
      <c r="A109" s="51" t="s">
        <v>183</v>
      </c>
      <c r="B109" s="43" t="s">
        <v>623</v>
      </c>
      <c r="C109" s="43" t="s">
        <v>37</v>
      </c>
      <c r="D109" s="43" t="s">
        <v>47</v>
      </c>
      <c r="E109" s="43" t="s">
        <v>184</v>
      </c>
      <c r="F109" s="43"/>
      <c r="G109" s="44">
        <f>G110+G112</f>
        <v>550</v>
      </c>
      <c r="H109" s="44">
        <f>H110+H112</f>
        <v>1629.05</v>
      </c>
      <c r="I109" s="44">
        <f>I110+I112</f>
        <v>1710.5025</v>
      </c>
    </row>
    <row r="110" spans="1:9" ht="51">
      <c r="A110" s="60" t="s">
        <v>185</v>
      </c>
      <c r="B110" s="46" t="s">
        <v>623</v>
      </c>
      <c r="C110" s="46" t="s">
        <v>37</v>
      </c>
      <c r="D110" s="46" t="s">
        <v>47</v>
      </c>
      <c r="E110" s="46" t="s">
        <v>186</v>
      </c>
      <c r="F110" s="46"/>
      <c r="G110" s="47">
        <f>G111</f>
        <v>50</v>
      </c>
      <c r="H110" s="44">
        <f>H111+H112+H113</f>
        <v>1103.55</v>
      </c>
      <c r="I110" s="44">
        <f>I111+I112+I113</f>
        <v>1158.7275</v>
      </c>
    </row>
    <row r="111" spans="1:9" ht="25.5">
      <c r="A111" s="50" t="s">
        <v>5</v>
      </c>
      <c r="B111" s="46" t="s">
        <v>623</v>
      </c>
      <c r="C111" s="46" t="s">
        <v>37</v>
      </c>
      <c r="D111" s="46" t="s">
        <v>47</v>
      </c>
      <c r="E111" s="46" t="s">
        <v>186</v>
      </c>
      <c r="F111" s="46" t="s">
        <v>6</v>
      </c>
      <c r="G111" s="47">
        <v>50</v>
      </c>
      <c r="H111" s="52">
        <f>G111*1.051</f>
        <v>52.55</v>
      </c>
      <c r="I111" s="52">
        <f>H111*1.05</f>
        <v>55.1775</v>
      </c>
    </row>
    <row r="112" spans="1:9" ht="25.5">
      <c r="A112" s="45" t="s">
        <v>187</v>
      </c>
      <c r="B112" s="46" t="s">
        <v>623</v>
      </c>
      <c r="C112" s="46" t="s">
        <v>37</v>
      </c>
      <c r="D112" s="46" t="s">
        <v>47</v>
      </c>
      <c r="E112" s="46" t="s">
        <v>188</v>
      </c>
      <c r="F112" s="46"/>
      <c r="G112" s="47">
        <f>G113</f>
        <v>500</v>
      </c>
      <c r="H112" s="52">
        <f>G112*1.051</f>
        <v>525.5</v>
      </c>
      <c r="I112" s="52">
        <f>H112*1.05</f>
        <v>551.775</v>
      </c>
    </row>
    <row r="113" spans="1:9" ht="25.5">
      <c r="A113" s="50" t="s">
        <v>5</v>
      </c>
      <c r="B113" s="46" t="s">
        <v>623</v>
      </c>
      <c r="C113" s="46" t="s">
        <v>37</v>
      </c>
      <c r="D113" s="46" t="s">
        <v>47</v>
      </c>
      <c r="E113" s="46" t="s">
        <v>188</v>
      </c>
      <c r="F113" s="46" t="s">
        <v>6</v>
      </c>
      <c r="G113" s="47">
        <v>500</v>
      </c>
      <c r="H113" s="52">
        <f>G113*1.051</f>
        <v>525.5</v>
      </c>
      <c r="I113" s="52">
        <f>H113*1.05</f>
        <v>551.775</v>
      </c>
    </row>
    <row r="114" spans="1:9" ht="12.75">
      <c r="A114" s="42" t="s">
        <v>48</v>
      </c>
      <c r="B114" s="43"/>
      <c r="C114" s="43" t="s">
        <v>1</v>
      </c>
      <c r="D114" s="43"/>
      <c r="E114" s="43"/>
      <c r="F114" s="43"/>
      <c r="G114" s="44">
        <f>G115+G123+G163+G186+G190</f>
        <v>58459.413</v>
      </c>
      <c r="H114" s="44">
        <f>H115+H123+H163+H186+H190</f>
        <v>60264.684174</v>
      </c>
      <c r="I114" s="44">
        <f>I115+I123+I163+I186+I190</f>
        <v>62124.82143269999</v>
      </c>
    </row>
    <row r="115" spans="1:9" ht="0.75" customHeight="1">
      <c r="A115" s="42" t="s">
        <v>49</v>
      </c>
      <c r="B115" s="43"/>
      <c r="C115" s="43" t="s">
        <v>1</v>
      </c>
      <c r="D115" s="43" t="s">
        <v>625</v>
      </c>
      <c r="E115" s="43"/>
      <c r="F115" s="43"/>
      <c r="G115" s="44">
        <f>G116+G121</f>
        <v>0</v>
      </c>
      <c r="H115" s="44">
        <f>H116+H121</f>
        <v>0</v>
      </c>
      <c r="I115" s="44">
        <f>I116+I121</f>
        <v>0</v>
      </c>
    </row>
    <row r="116" spans="1:9" ht="51" hidden="1">
      <c r="A116" s="42" t="s">
        <v>50</v>
      </c>
      <c r="B116" s="43" t="s">
        <v>623</v>
      </c>
      <c r="C116" s="43" t="s">
        <v>1</v>
      </c>
      <c r="D116" s="43" t="s">
        <v>625</v>
      </c>
      <c r="E116" s="43" t="s">
        <v>51</v>
      </c>
      <c r="F116" s="43"/>
      <c r="G116" s="44">
        <f>G120+G117+G118+G119</f>
        <v>0</v>
      </c>
      <c r="H116" s="44">
        <f>H120+H117+H118+H119</f>
        <v>0</v>
      </c>
      <c r="I116" s="44">
        <f>I120+I117+I118+I119</f>
        <v>0</v>
      </c>
    </row>
    <row r="117" spans="1:9" ht="12.75" hidden="1">
      <c r="A117" s="48" t="s">
        <v>632</v>
      </c>
      <c r="B117" s="46" t="s">
        <v>623</v>
      </c>
      <c r="C117" s="46" t="s">
        <v>1</v>
      </c>
      <c r="D117" s="46" t="s">
        <v>625</v>
      </c>
      <c r="E117" s="46" t="s">
        <v>51</v>
      </c>
      <c r="F117" s="46" t="s">
        <v>633</v>
      </c>
      <c r="G117" s="47">
        <v>0</v>
      </c>
      <c r="H117" s="47">
        <f>G117</f>
        <v>0</v>
      </c>
      <c r="I117" s="47">
        <f>H117*1.062</f>
        <v>0</v>
      </c>
    </row>
    <row r="118" spans="1:9" ht="25.5" hidden="1">
      <c r="A118" s="50" t="s">
        <v>634</v>
      </c>
      <c r="B118" s="46" t="s">
        <v>623</v>
      </c>
      <c r="C118" s="46" t="s">
        <v>1</v>
      </c>
      <c r="D118" s="46" t="s">
        <v>625</v>
      </c>
      <c r="E118" s="46" t="s">
        <v>51</v>
      </c>
      <c r="F118" s="46" t="s">
        <v>635</v>
      </c>
      <c r="G118" s="47">
        <v>0</v>
      </c>
      <c r="H118" s="47">
        <f>G118</f>
        <v>0</v>
      </c>
      <c r="I118" s="47">
        <f>H118*1.062</f>
        <v>0</v>
      </c>
    </row>
    <row r="119" spans="1:9" ht="25.5" hidden="1">
      <c r="A119" s="50" t="s">
        <v>3</v>
      </c>
      <c r="B119" s="46" t="s">
        <v>623</v>
      </c>
      <c r="C119" s="46" t="s">
        <v>1</v>
      </c>
      <c r="D119" s="46" t="s">
        <v>625</v>
      </c>
      <c r="E119" s="46" t="s">
        <v>51</v>
      </c>
      <c r="F119" s="46" t="s">
        <v>4</v>
      </c>
      <c r="G119" s="47">
        <v>0</v>
      </c>
      <c r="H119" s="47">
        <f>G119</f>
        <v>0</v>
      </c>
      <c r="I119" s="47">
        <f>H119*1.062</f>
        <v>0</v>
      </c>
    </row>
    <row r="120" spans="1:9" ht="25.5" hidden="1">
      <c r="A120" s="50" t="s">
        <v>5</v>
      </c>
      <c r="B120" s="46" t="s">
        <v>623</v>
      </c>
      <c r="C120" s="46" t="s">
        <v>1</v>
      </c>
      <c r="D120" s="46" t="s">
        <v>625</v>
      </c>
      <c r="E120" s="46" t="s">
        <v>51</v>
      </c>
      <c r="F120" s="46" t="s">
        <v>6</v>
      </c>
      <c r="G120" s="47">
        <v>0</v>
      </c>
      <c r="H120" s="47">
        <f>G120</f>
        <v>0</v>
      </c>
      <c r="I120" s="47">
        <f>H120*1.062</f>
        <v>0</v>
      </c>
    </row>
    <row r="121" spans="1:9" ht="38.25" hidden="1">
      <c r="A121" s="42" t="s">
        <v>52</v>
      </c>
      <c r="B121" s="43" t="s">
        <v>623</v>
      </c>
      <c r="C121" s="43" t="s">
        <v>1</v>
      </c>
      <c r="D121" s="43" t="s">
        <v>625</v>
      </c>
      <c r="E121" s="43" t="s">
        <v>53</v>
      </c>
      <c r="F121" s="43"/>
      <c r="G121" s="44">
        <f>G122</f>
        <v>0</v>
      </c>
      <c r="H121" s="44">
        <f>H122</f>
        <v>0</v>
      </c>
      <c r="I121" s="44">
        <f>I122</f>
        <v>0</v>
      </c>
    </row>
    <row r="122" spans="1:9" ht="25.5" hidden="1">
      <c r="A122" s="50" t="s">
        <v>5</v>
      </c>
      <c r="B122" s="46" t="s">
        <v>623</v>
      </c>
      <c r="C122" s="46" t="s">
        <v>1</v>
      </c>
      <c r="D122" s="46" t="s">
        <v>625</v>
      </c>
      <c r="E122" s="46" t="s">
        <v>53</v>
      </c>
      <c r="F122" s="46" t="s">
        <v>6</v>
      </c>
      <c r="G122" s="47"/>
      <c r="H122" s="47"/>
      <c r="I122" s="47"/>
    </row>
    <row r="123" spans="1:9" ht="12.75">
      <c r="A123" s="51" t="s">
        <v>54</v>
      </c>
      <c r="B123" s="43"/>
      <c r="C123" s="43" t="s">
        <v>1</v>
      </c>
      <c r="D123" s="43" t="s">
        <v>11</v>
      </c>
      <c r="E123" s="43"/>
      <c r="F123" s="43"/>
      <c r="G123" s="44">
        <f>G135+G137+G139+G141+G143+G145+G149+G152+G159+G147+G124</f>
        <v>2300</v>
      </c>
      <c r="H123" s="44">
        <f>H135+H137+H139+H141+H143+H145+H149+H152+H159+H147+H124</f>
        <v>2417.3</v>
      </c>
      <c r="I123" s="44">
        <f>I135+I137+I139+I141+I143+I145+I149+I152+I159+I147+I124</f>
        <v>2538.165</v>
      </c>
    </row>
    <row r="124" spans="1:9" ht="51">
      <c r="A124" s="51" t="s">
        <v>189</v>
      </c>
      <c r="B124" s="43" t="s">
        <v>623</v>
      </c>
      <c r="C124" s="43" t="s">
        <v>1</v>
      </c>
      <c r="D124" s="43" t="s">
        <v>11</v>
      </c>
      <c r="E124" s="43" t="s">
        <v>190</v>
      </c>
      <c r="F124" s="43"/>
      <c r="G124" s="44">
        <f>G125+G127+G129+G131+G133</f>
        <v>2300</v>
      </c>
      <c r="H124" s="44">
        <f>H125+H127+H129+H131+H133</f>
        <v>2417.3</v>
      </c>
      <c r="I124" s="44">
        <f>I125+I127+I129+I131+I133</f>
        <v>2538.165</v>
      </c>
    </row>
    <row r="125" spans="1:9" ht="51">
      <c r="A125" s="51" t="s">
        <v>191</v>
      </c>
      <c r="B125" s="43" t="s">
        <v>623</v>
      </c>
      <c r="C125" s="43" t="s">
        <v>1</v>
      </c>
      <c r="D125" s="43" t="s">
        <v>11</v>
      </c>
      <c r="E125" s="43" t="s">
        <v>192</v>
      </c>
      <c r="F125" s="43"/>
      <c r="G125" s="44">
        <f>G126</f>
        <v>1000</v>
      </c>
      <c r="H125" s="44">
        <f>H126</f>
        <v>1051</v>
      </c>
      <c r="I125" s="44">
        <f>I126</f>
        <v>1103.55</v>
      </c>
    </row>
    <row r="126" spans="1:9" ht="51">
      <c r="A126" s="50" t="s">
        <v>57</v>
      </c>
      <c r="B126" s="46" t="s">
        <v>623</v>
      </c>
      <c r="C126" s="46" t="s">
        <v>1</v>
      </c>
      <c r="D126" s="46" t="s">
        <v>11</v>
      </c>
      <c r="E126" s="46" t="s">
        <v>192</v>
      </c>
      <c r="F126" s="46" t="s">
        <v>58</v>
      </c>
      <c r="G126" s="47">
        <v>1000</v>
      </c>
      <c r="H126" s="52">
        <f>G126*1.051</f>
        <v>1051</v>
      </c>
      <c r="I126" s="52">
        <f>H126*1.05</f>
        <v>1103.55</v>
      </c>
    </row>
    <row r="127" spans="1:9" ht="12.75">
      <c r="A127" s="51" t="s">
        <v>193</v>
      </c>
      <c r="B127" s="43" t="s">
        <v>623</v>
      </c>
      <c r="C127" s="43" t="s">
        <v>1</v>
      </c>
      <c r="D127" s="43" t="s">
        <v>11</v>
      </c>
      <c r="E127" s="43" t="s">
        <v>194</v>
      </c>
      <c r="F127" s="43"/>
      <c r="G127" s="44">
        <f>G128</f>
        <v>300</v>
      </c>
      <c r="H127" s="44">
        <f>H128</f>
        <v>315.29999999999995</v>
      </c>
      <c r="I127" s="44">
        <f>I128</f>
        <v>331.06499999999994</v>
      </c>
    </row>
    <row r="128" spans="1:9" ht="51">
      <c r="A128" s="50" t="s">
        <v>57</v>
      </c>
      <c r="B128" s="46" t="s">
        <v>623</v>
      </c>
      <c r="C128" s="46" t="s">
        <v>1</v>
      </c>
      <c r="D128" s="46" t="s">
        <v>11</v>
      </c>
      <c r="E128" s="46" t="s">
        <v>194</v>
      </c>
      <c r="F128" s="46" t="s">
        <v>58</v>
      </c>
      <c r="G128" s="47">
        <v>300</v>
      </c>
      <c r="H128" s="52">
        <f>G128*1.051</f>
        <v>315.29999999999995</v>
      </c>
      <c r="I128" s="52">
        <f>H128*1.05</f>
        <v>331.06499999999994</v>
      </c>
    </row>
    <row r="129" spans="1:9" ht="25.5">
      <c r="A129" s="51" t="s">
        <v>195</v>
      </c>
      <c r="B129" s="43" t="s">
        <v>623</v>
      </c>
      <c r="C129" s="43" t="s">
        <v>1</v>
      </c>
      <c r="D129" s="43" t="s">
        <v>11</v>
      </c>
      <c r="E129" s="43" t="s">
        <v>196</v>
      </c>
      <c r="F129" s="43"/>
      <c r="G129" s="44">
        <f>G130</f>
        <v>300</v>
      </c>
      <c r="H129" s="44">
        <f>H130</f>
        <v>315.29999999999995</v>
      </c>
      <c r="I129" s="44">
        <f>I130</f>
        <v>331.06499999999994</v>
      </c>
    </row>
    <row r="130" spans="1:9" ht="51">
      <c r="A130" s="50" t="s">
        <v>57</v>
      </c>
      <c r="B130" s="46" t="s">
        <v>623</v>
      </c>
      <c r="C130" s="46" t="s">
        <v>1</v>
      </c>
      <c r="D130" s="46" t="s">
        <v>11</v>
      </c>
      <c r="E130" s="46" t="s">
        <v>196</v>
      </c>
      <c r="F130" s="46" t="s">
        <v>58</v>
      </c>
      <c r="G130" s="47">
        <v>300</v>
      </c>
      <c r="H130" s="52">
        <f>G130*1.051</f>
        <v>315.29999999999995</v>
      </c>
      <c r="I130" s="52">
        <f>H130*1.05</f>
        <v>331.06499999999994</v>
      </c>
    </row>
    <row r="131" spans="1:9" ht="12.75">
      <c r="A131" s="51" t="s">
        <v>61</v>
      </c>
      <c r="B131" s="43" t="s">
        <v>623</v>
      </c>
      <c r="C131" s="43" t="s">
        <v>1</v>
      </c>
      <c r="D131" s="43" t="s">
        <v>11</v>
      </c>
      <c r="E131" s="43" t="s">
        <v>197</v>
      </c>
      <c r="F131" s="43"/>
      <c r="G131" s="44">
        <f>G132</f>
        <v>150</v>
      </c>
      <c r="H131" s="44">
        <f>H132</f>
        <v>157.64999999999998</v>
      </c>
      <c r="I131" s="44">
        <f>I132</f>
        <v>165.53249999999997</v>
      </c>
    </row>
    <row r="132" spans="1:9" ht="51">
      <c r="A132" s="50" t="s">
        <v>57</v>
      </c>
      <c r="B132" s="46" t="s">
        <v>623</v>
      </c>
      <c r="C132" s="46" t="s">
        <v>1</v>
      </c>
      <c r="D132" s="46" t="s">
        <v>11</v>
      </c>
      <c r="E132" s="46" t="s">
        <v>197</v>
      </c>
      <c r="F132" s="46" t="s">
        <v>58</v>
      </c>
      <c r="G132" s="47">
        <v>150</v>
      </c>
      <c r="H132" s="52">
        <f>G132*1.051</f>
        <v>157.64999999999998</v>
      </c>
      <c r="I132" s="52">
        <f>H132*1.05</f>
        <v>165.53249999999997</v>
      </c>
    </row>
    <row r="133" spans="1:9" ht="12.75">
      <c r="A133" s="51" t="s">
        <v>198</v>
      </c>
      <c r="B133" s="43" t="s">
        <v>623</v>
      </c>
      <c r="C133" s="43" t="s">
        <v>1</v>
      </c>
      <c r="D133" s="43" t="s">
        <v>11</v>
      </c>
      <c r="E133" s="43" t="s">
        <v>199</v>
      </c>
      <c r="F133" s="43"/>
      <c r="G133" s="44">
        <f>G134</f>
        <v>550</v>
      </c>
      <c r="H133" s="44">
        <f>H134</f>
        <v>578.05</v>
      </c>
      <c r="I133" s="44">
        <f>I134</f>
        <v>606.9525</v>
      </c>
    </row>
    <row r="134" spans="1:9" ht="51">
      <c r="A134" s="50" t="s">
        <v>57</v>
      </c>
      <c r="B134" s="46" t="s">
        <v>623</v>
      </c>
      <c r="C134" s="46" t="s">
        <v>1</v>
      </c>
      <c r="D134" s="46" t="s">
        <v>11</v>
      </c>
      <c r="E134" s="46" t="s">
        <v>199</v>
      </c>
      <c r="F134" s="46" t="s">
        <v>58</v>
      </c>
      <c r="G134" s="47">
        <v>550</v>
      </c>
      <c r="H134" s="52">
        <f>G134*1.051</f>
        <v>578.05</v>
      </c>
      <c r="I134" s="52">
        <f>H134*1.05</f>
        <v>606.9525</v>
      </c>
    </row>
    <row r="135" spans="1:9" ht="0.75" customHeight="1">
      <c r="A135" s="51" t="s">
        <v>55</v>
      </c>
      <c r="B135" s="43" t="s">
        <v>623</v>
      </c>
      <c r="C135" s="43" t="s">
        <v>1</v>
      </c>
      <c r="D135" s="43" t="s">
        <v>11</v>
      </c>
      <c r="E135" s="43" t="s">
        <v>56</v>
      </c>
      <c r="F135" s="43"/>
      <c r="G135" s="44">
        <f>G136</f>
        <v>0</v>
      </c>
      <c r="H135" s="44">
        <f>H136</f>
        <v>0</v>
      </c>
      <c r="I135" s="44">
        <f>I136</f>
        <v>0</v>
      </c>
    </row>
    <row r="136" spans="1:9" ht="51" hidden="1">
      <c r="A136" s="50" t="s">
        <v>57</v>
      </c>
      <c r="B136" s="46" t="s">
        <v>623</v>
      </c>
      <c r="C136" s="46" t="s">
        <v>1</v>
      </c>
      <c r="D136" s="46" t="s">
        <v>11</v>
      </c>
      <c r="E136" s="46" t="s">
        <v>56</v>
      </c>
      <c r="F136" s="46" t="s">
        <v>58</v>
      </c>
      <c r="G136" s="47">
        <v>0</v>
      </c>
      <c r="H136" s="49">
        <f>G136</f>
        <v>0</v>
      </c>
      <c r="I136" s="49">
        <f>H136*1.062</f>
        <v>0</v>
      </c>
    </row>
    <row r="137" spans="1:9" ht="25.5" hidden="1">
      <c r="A137" s="51" t="s">
        <v>59</v>
      </c>
      <c r="B137" s="43" t="s">
        <v>623</v>
      </c>
      <c r="C137" s="43" t="s">
        <v>1</v>
      </c>
      <c r="D137" s="43" t="s">
        <v>11</v>
      </c>
      <c r="E137" s="43" t="s">
        <v>60</v>
      </c>
      <c r="F137" s="43"/>
      <c r="G137" s="44">
        <f>G138</f>
        <v>0</v>
      </c>
      <c r="H137" s="44">
        <f>H138</f>
        <v>0</v>
      </c>
      <c r="I137" s="44">
        <f>I138</f>
        <v>0</v>
      </c>
    </row>
    <row r="138" spans="1:9" ht="51" hidden="1">
      <c r="A138" s="50" t="s">
        <v>57</v>
      </c>
      <c r="B138" s="46" t="s">
        <v>623</v>
      </c>
      <c r="C138" s="46" t="s">
        <v>1</v>
      </c>
      <c r="D138" s="46" t="s">
        <v>11</v>
      </c>
      <c r="E138" s="46" t="s">
        <v>60</v>
      </c>
      <c r="F138" s="46" t="s">
        <v>58</v>
      </c>
      <c r="G138" s="47">
        <v>0</v>
      </c>
      <c r="H138" s="47">
        <f>G138</f>
        <v>0</v>
      </c>
      <c r="I138" s="47">
        <f>H138*1.062</f>
        <v>0</v>
      </c>
    </row>
    <row r="139" spans="1:9" ht="12.75" hidden="1">
      <c r="A139" s="51" t="s">
        <v>61</v>
      </c>
      <c r="B139" s="43" t="s">
        <v>623</v>
      </c>
      <c r="C139" s="43" t="s">
        <v>1</v>
      </c>
      <c r="D139" s="43" t="s">
        <v>11</v>
      </c>
      <c r="E139" s="43" t="s">
        <v>62</v>
      </c>
      <c r="F139" s="43"/>
      <c r="G139" s="44">
        <f>G140</f>
        <v>0</v>
      </c>
      <c r="H139" s="44">
        <f>H140</f>
        <v>0</v>
      </c>
      <c r="I139" s="44">
        <f>I140</f>
        <v>0</v>
      </c>
    </row>
    <row r="140" spans="1:9" ht="51" hidden="1">
      <c r="A140" s="50" t="s">
        <v>57</v>
      </c>
      <c r="B140" s="46" t="s">
        <v>623</v>
      </c>
      <c r="C140" s="46" t="s">
        <v>1</v>
      </c>
      <c r="D140" s="46" t="s">
        <v>11</v>
      </c>
      <c r="E140" s="46" t="s">
        <v>62</v>
      </c>
      <c r="F140" s="46" t="s">
        <v>58</v>
      </c>
      <c r="G140" s="47">
        <v>0</v>
      </c>
      <c r="H140" s="47">
        <f>G140</f>
        <v>0</v>
      </c>
      <c r="I140" s="47">
        <f>H140</f>
        <v>0</v>
      </c>
    </row>
    <row r="141" spans="1:9" ht="25.5" hidden="1">
      <c r="A141" s="51" t="s">
        <v>63</v>
      </c>
      <c r="B141" s="43" t="s">
        <v>623</v>
      </c>
      <c r="C141" s="43" t="s">
        <v>1</v>
      </c>
      <c r="D141" s="43" t="s">
        <v>11</v>
      </c>
      <c r="E141" s="43" t="s">
        <v>64</v>
      </c>
      <c r="F141" s="43"/>
      <c r="G141" s="44">
        <f>G142</f>
        <v>0</v>
      </c>
      <c r="H141" s="44">
        <f aca="true" t="shared" si="6" ref="H141:I143">H142</f>
        <v>0</v>
      </c>
      <c r="I141" s="44">
        <f t="shared" si="6"/>
        <v>0</v>
      </c>
    </row>
    <row r="142" spans="1:9" ht="51" hidden="1">
      <c r="A142" s="50" t="s">
        <v>57</v>
      </c>
      <c r="B142" s="46" t="s">
        <v>623</v>
      </c>
      <c r="C142" s="46" t="s">
        <v>1</v>
      </c>
      <c r="D142" s="46" t="s">
        <v>11</v>
      </c>
      <c r="E142" s="46" t="s">
        <v>64</v>
      </c>
      <c r="F142" s="46" t="s">
        <v>58</v>
      </c>
      <c r="G142" s="47">
        <v>0</v>
      </c>
      <c r="H142" s="47">
        <f>G142</f>
        <v>0</v>
      </c>
      <c r="I142" s="44">
        <f>H142</f>
        <v>0</v>
      </c>
    </row>
    <row r="143" spans="1:9" ht="12.75" hidden="1">
      <c r="A143" s="51" t="s">
        <v>65</v>
      </c>
      <c r="B143" s="43" t="s">
        <v>623</v>
      </c>
      <c r="C143" s="43" t="s">
        <v>1</v>
      </c>
      <c r="D143" s="43" t="s">
        <v>11</v>
      </c>
      <c r="E143" s="43" t="s">
        <v>66</v>
      </c>
      <c r="F143" s="43"/>
      <c r="G143" s="44">
        <f>G144</f>
        <v>0</v>
      </c>
      <c r="H143" s="44">
        <f t="shared" si="6"/>
        <v>0</v>
      </c>
      <c r="I143" s="44">
        <f t="shared" si="6"/>
        <v>0</v>
      </c>
    </row>
    <row r="144" spans="1:9" ht="51" hidden="1">
      <c r="A144" s="50" t="s">
        <v>57</v>
      </c>
      <c r="B144" s="46" t="s">
        <v>623</v>
      </c>
      <c r="C144" s="46" t="s">
        <v>1</v>
      </c>
      <c r="D144" s="46" t="s">
        <v>11</v>
      </c>
      <c r="E144" s="46" t="s">
        <v>66</v>
      </c>
      <c r="F144" s="46" t="s">
        <v>58</v>
      </c>
      <c r="G144" s="47">
        <v>0</v>
      </c>
      <c r="H144" s="47">
        <f>G144</f>
        <v>0</v>
      </c>
      <c r="I144" s="44">
        <f>H144</f>
        <v>0</v>
      </c>
    </row>
    <row r="145" spans="1:9" ht="12.75" hidden="1">
      <c r="A145" s="51" t="s">
        <v>67</v>
      </c>
      <c r="B145" s="43" t="s">
        <v>623</v>
      </c>
      <c r="C145" s="43" t="s">
        <v>1</v>
      </c>
      <c r="D145" s="43" t="s">
        <v>11</v>
      </c>
      <c r="E145" s="43" t="s">
        <v>68</v>
      </c>
      <c r="F145" s="43"/>
      <c r="G145" s="44">
        <f>G146</f>
        <v>0</v>
      </c>
      <c r="H145" s="44">
        <f>H146</f>
        <v>0</v>
      </c>
      <c r="I145" s="44">
        <f>I146</f>
        <v>0</v>
      </c>
    </row>
    <row r="146" spans="1:9" ht="51" hidden="1">
      <c r="A146" s="50" t="s">
        <v>57</v>
      </c>
      <c r="B146" s="46" t="s">
        <v>623</v>
      </c>
      <c r="C146" s="46" t="s">
        <v>1</v>
      </c>
      <c r="D146" s="46" t="s">
        <v>11</v>
      </c>
      <c r="E146" s="46" t="s">
        <v>68</v>
      </c>
      <c r="F146" s="46" t="s">
        <v>58</v>
      </c>
      <c r="G146" s="47">
        <v>0</v>
      </c>
      <c r="H146" s="44">
        <f>G146</f>
        <v>0</v>
      </c>
      <c r="I146" s="44">
        <f>H146</f>
        <v>0</v>
      </c>
    </row>
    <row r="147" spans="1:9" ht="24.75" customHeight="1" hidden="1">
      <c r="A147" s="61" t="s">
        <v>69</v>
      </c>
      <c r="B147" s="43" t="s">
        <v>623</v>
      </c>
      <c r="C147" s="43" t="s">
        <v>1</v>
      </c>
      <c r="D147" s="43" t="s">
        <v>11</v>
      </c>
      <c r="E147" s="43" t="s">
        <v>70</v>
      </c>
      <c r="F147" s="43"/>
      <c r="G147" s="44">
        <f>G148</f>
        <v>0</v>
      </c>
      <c r="H147" s="44">
        <f>H148</f>
        <v>0</v>
      </c>
      <c r="I147" s="44">
        <f>I148</f>
        <v>0</v>
      </c>
    </row>
    <row r="148" spans="1:9" ht="51" hidden="1">
      <c r="A148" s="50" t="s">
        <v>57</v>
      </c>
      <c r="B148" s="46" t="s">
        <v>623</v>
      </c>
      <c r="C148" s="46" t="s">
        <v>1</v>
      </c>
      <c r="D148" s="46" t="s">
        <v>11</v>
      </c>
      <c r="E148" s="46" t="s">
        <v>70</v>
      </c>
      <c r="F148" s="46" t="s">
        <v>58</v>
      </c>
      <c r="G148" s="47">
        <v>0</v>
      </c>
      <c r="H148" s="62">
        <f>G148</f>
        <v>0</v>
      </c>
      <c r="I148" s="62">
        <f>H148</f>
        <v>0</v>
      </c>
    </row>
    <row r="149" spans="1:9" ht="38.25" hidden="1">
      <c r="A149" s="42" t="s">
        <v>52</v>
      </c>
      <c r="B149" s="43" t="s">
        <v>623</v>
      </c>
      <c r="C149" s="43" t="s">
        <v>1</v>
      </c>
      <c r="D149" s="43" t="s">
        <v>11</v>
      </c>
      <c r="E149" s="43" t="s">
        <v>53</v>
      </c>
      <c r="F149" s="43"/>
      <c r="G149" s="44">
        <f>G151+G150</f>
        <v>0</v>
      </c>
      <c r="H149" s="44">
        <f>H151+H150</f>
        <v>0</v>
      </c>
      <c r="I149" s="44">
        <f>I151+I150</f>
        <v>0</v>
      </c>
    </row>
    <row r="150" spans="1:9" ht="25.5" hidden="1">
      <c r="A150" s="50" t="s">
        <v>3</v>
      </c>
      <c r="B150" s="46" t="s">
        <v>623</v>
      </c>
      <c r="C150" s="46" t="s">
        <v>1</v>
      </c>
      <c r="D150" s="46" t="s">
        <v>11</v>
      </c>
      <c r="E150" s="46" t="s">
        <v>53</v>
      </c>
      <c r="F150" s="43" t="s">
        <v>4</v>
      </c>
      <c r="G150" s="47">
        <v>0</v>
      </c>
      <c r="H150" s="62">
        <f>G150*1.059</f>
        <v>0</v>
      </c>
      <c r="I150" s="62">
        <f>H150</f>
        <v>0</v>
      </c>
    </row>
    <row r="151" spans="1:9" ht="25.5" hidden="1">
      <c r="A151" s="50" t="s">
        <v>5</v>
      </c>
      <c r="B151" s="46" t="s">
        <v>623</v>
      </c>
      <c r="C151" s="46" t="s">
        <v>1</v>
      </c>
      <c r="D151" s="46" t="s">
        <v>11</v>
      </c>
      <c r="E151" s="46" t="s">
        <v>53</v>
      </c>
      <c r="F151" s="46" t="s">
        <v>6</v>
      </c>
      <c r="G151" s="47">
        <v>0</v>
      </c>
      <c r="H151" s="62">
        <f>G151*1.059</f>
        <v>0</v>
      </c>
      <c r="I151" s="62">
        <f>H151</f>
        <v>0</v>
      </c>
    </row>
    <row r="152" spans="1:9" ht="51" hidden="1">
      <c r="A152" s="61" t="s">
        <v>71</v>
      </c>
      <c r="B152" s="43" t="s">
        <v>623</v>
      </c>
      <c r="C152" s="43" t="s">
        <v>1</v>
      </c>
      <c r="D152" s="43" t="s">
        <v>11</v>
      </c>
      <c r="E152" s="43" t="s">
        <v>72</v>
      </c>
      <c r="F152" s="43"/>
      <c r="G152" s="44">
        <f>G153+G154+G156+G155+G157+G158</f>
        <v>0</v>
      </c>
      <c r="H152" s="44">
        <f>H153+H154+H156+H155+H157+H158</f>
        <v>0</v>
      </c>
      <c r="I152" s="44">
        <f>I153+I154+I156+I155+I157+I158</f>
        <v>0</v>
      </c>
    </row>
    <row r="153" spans="1:9" ht="12.75" hidden="1">
      <c r="A153" s="48" t="s">
        <v>632</v>
      </c>
      <c r="B153" s="46" t="s">
        <v>623</v>
      </c>
      <c r="C153" s="46" t="s">
        <v>1</v>
      </c>
      <c r="D153" s="46" t="s">
        <v>11</v>
      </c>
      <c r="E153" s="46" t="s">
        <v>72</v>
      </c>
      <c r="F153" s="46" t="s">
        <v>633</v>
      </c>
      <c r="G153" s="47">
        <v>0</v>
      </c>
      <c r="H153" s="47">
        <f aca="true" t="shared" si="7" ref="H153:I158">G153</f>
        <v>0</v>
      </c>
      <c r="I153" s="47">
        <f t="shared" si="7"/>
        <v>0</v>
      </c>
    </row>
    <row r="154" spans="1:9" ht="25.5" hidden="1">
      <c r="A154" s="50" t="s">
        <v>634</v>
      </c>
      <c r="B154" s="46" t="s">
        <v>623</v>
      </c>
      <c r="C154" s="46" t="s">
        <v>1</v>
      </c>
      <c r="D154" s="46" t="s">
        <v>11</v>
      </c>
      <c r="E154" s="46" t="s">
        <v>72</v>
      </c>
      <c r="F154" s="46" t="s">
        <v>635</v>
      </c>
      <c r="G154" s="47">
        <v>0</v>
      </c>
      <c r="H154" s="47">
        <f t="shared" si="7"/>
        <v>0</v>
      </c>
      <c r="I154" s="47">
        <f t="shared" si="7"/>
        <v>0</v>
      </c>
    </row>
    <row r="155" spans="1:9" ht="25.5" hidden="1">
      <c r="A155" s="50" t="s">
        <v>3</v>
      </c>
      <c r="B155" s="46" t="s">
        <v>623</v>
      </c>
      <c r="C155" s="46" t="s">
        <v>1</v>
      </c>
      <c r="D155" s="46" t="s">
        <v>11</v>
      </c>
      <c r="E155" s="46" t="s">
        <v>72</v>
      </c>
      <c r="F155" s="46" t="s">
        <v>4</v>
      </c>
      <c r="G155" s="47">
        <v>0</v>
      </c>
      <c r="H155" s="47">
        <f t="shared" si="7"/>
        <v>0</v>
      </c>
      <c r="I155" s="47">
        <f t="shared" si="7"/>
        <v>0</v>
      </c>
    </row>
    <row r="156" spans="1:9" ht="25.5" hidden="1">
      <c r="A156" s="50" t="s">
        <v>5</v>
      </c>
      <c r="B156" s="46" t="s">
        <v>623</v>
      </c>
      <c r="C156" s="46" t="s">
        <v>1</v>
      </c>
      <c r="D156" s="46" t="s">
        <v>11</v>
      </c>
      <c r="E156" s="46" t="s">
        <v>72</v>
      </c>
      <c r="F156" s="46" t="s">
        <v>6</v>
      </c>
      <c r="G156" s="47">
        <v>0</v>
      </c>
      <c r="H156" s="47">
        <f t="shared" si="7"/>
        <v>0</v>
      </c>
      <c r="I156" s="47">
        <f t="shared" si="7"/>
        <v>0</v>
      </c>
    </row>
    <row r="157" spans="1:9" ht="25.5" hidden="1">
      <c r="A157" s="53" t="s">
        <v>7</v>
      </c>
      <c r="B157" s="46" t="s">
        <v>623</v>
      </c>
      <c r="C157" s="46" t="s">
        <v>1</v>
      </c>
      <c r="D157" s="46" t="s">
        <v>11</v>
      </c>
      <c r="E157" s="46" t="s">
        <v>72</v>
      </c>
      <c r="F157" s="46" t="s">
        <v>8</v>
      </c>
      <c r="G157" s="47">
        <v>0</v>
      </c>
      <c r="H157" s="47">
        <f t="shared" si="7"/>
        <v>0</v>
      </c>
      <c r="I157" s="47">
        <f t="shared" si="7"/>
        <v>0</v>
      </c>
    </row>
    <row r="158" spans="1:9" ht="25.5" hidden="1">
      <c r="A158" s="53" t="s">
        <v>9</v>
      </c>
      <c r="B158" s="46" t="s">
        <v>623</v>
      </c>
      <c r="C158" s="46" t="s">
        <v>1</v>
      </c>
      <c r="D158" s="46" t="s">
        <v>11</v>
      </c>
      <c r="E158" s="46" t="s">
        <v>72</v>
      </c>
      <c r="F158" s="46" t="s">
        <v>10</v>
      </c>
      <c r="G158" s="47">
        <v>0</v>
      </c>
      <c r="H158" s="47">
        <f t="shared" si="7"/>
        <v>0</v>
      </c>
      <c r="I158" s="47">
        <f t="shared" si="7"/>
        <v>0</v>
      </c>
    </row>
    <row r="159" spans="1:9" ht="51" hidden="1">
      <c r="A159" s="61" t="s">
        <v>73</v>
      </c>
      <c r="B159" s="43" t="s">
        <v>623</v>
      </c>
      <c r="C159" s="43" t="s">
        <v>1</v>
      </c>
      <c r="D159" s="43" t="s">
        <v>11</v>
      </c>
      <c r="E159" s="43" t="s">
        <v>74</v>
      </c>
      <c r="F159" s="43"/>
      <c r="G159" s="44">
        <f>G160+G161+G162</f>
        <v>0</v>
      </c>
      <c r="H159" s="44">
        <f>H160+H161+H162</f>
        <v>0</v>
      </c>
      <c r="I159" s="44">
        <f>I160+I161+I162</f>
        <v>0</v>
      </c>
    </row>
    <row r="160" spans="1:9" ht="12.75" hidden="1">
      <c r="A160" s="48" t="s">
        <v>632</v>
      </c>
      <c r="B160" s="46" t="s">
        <v>623</v>
      </c>
      <c r="C160" s="46" t="s">
        <v>1</v>
      </c>
      <c r="D160" s="46" t="s">
        <v>11</v>
      </c>
      <c r="E160" s="46" t="s">
        <v>74</v>
      </c>
      <c r="F160" s="46" t="s">
        <v>31</v>
      </c>
      <c r="G160" s="47">
        <v>0</v>
      </c>
      <c r="H160" s="47">
        <f aca="true" t="shared" si="8" ref="H160:I162">G160</f>
        <v>0</v>
      </c>
      <c r="I160" s="47">
        <f t="shared" si="8"/>
        <v>0</v>
      </c>
    </row>
    <row r="161" spans="1:9" ht="25.5" hidden="1">
      <c r="A161" s="50" t="s">
        <v>634</v>
      </c>
      <c r="B161" s="46" t="s">
        <v>623</v>
      </c>
      <c r="C161" s="46" t="s">
        <v>1</v>
      </c>
      <c r="D161" s="46" t="s">
        <v>11</v>
      </c>
      <c r="E161" s="46" t="s">
        <v>74</v>
      </c>
      <c r="F161" s="46" t="s">
        <v>75</v>
      </c>
      <c r="G161" s="47">
        <v>0</v>
      </c>
      <c r="H161" s="47">
        <f t="shared" si="8"/>
        <v>0</v>
      </c>
      <c r="I161" s="47">
        <f t="shared" si="8"/>
        <v>0</v>
      </c>
    </row>
    <row r="162" spans="1:9" ht="25.5" hidden="1">
      <c r="A162" s="50" t="s">
        <v>5</v>
      </c>
      <c r="B162" s="46" t="s">
        <v>623</v>
      </c>
      <c r="C162" s="46" t="s">
        <v>1</v>
      </c>
      <c r="D162" s="46" t="s">
        <v>11</v>
      </c>
      <c r="E162" s="46" t="s">
        <v>74</v>
      </c>
      <c r="F162" s="46" t="s">
        <v>6</v>
      </c>
      <c r="G162" s="47">
        <v>0</v>
      </c>
      <c r="H162" s="47">
        <f t="shared" si="8"/>
        <v>0</v>
      </c>
      <c r="I162" s="47">
        <f t="shared" si="8"/>
        <v>0</v>
      </c>
    </row>
    <row r="163" spans="1:9" ht="12.75">
      <c r="A163" s="63" t="s">
        <v>76</v>
      </c>
      <c r="B163" s="43"/>
      <c r="C163" s="43" t="s">
        <v>1</v>
      </c>
      <c r="D163" s="43" t="s">
        <v>77</v>
      </c>
      <c r="E163" s="43"/>
      <c r="F163" s="43"/>
      <c r="G163" s="44">
        <f>G164+G184</f>
        <v>30350</v>
      </c>
      <c r="H163" s="44">
        <f>H164+H184</f>
        <v>31642.85</v>
      </c>
      <c r="I163" s="44">
        <f>I164+I184</f>
        <v>32974.99249999999</v>
      </c>
    </row>
    <row r="164" spans="1:9" ht="25.5">
      <c r="A164" s="63" t="s">
        <v>200</v>
      </c>
      <c r="B164" s="43" t="s">
        <v>623</v>
      </c>
      <c r="C164" s="43" t="s">
        <v>1</v>
      </c>
      <c r="D164" s="43" t="s">
        <v>77</v>
      </c>
      <c r="E164" s="43" t="s">
        <v>201</v>
      </c>
      <c r="F164" s="43"/>
      <c r="G164" s="44">
        <f>G165</f>
        <v>25350</v>
      </c>
      <c r="H164" s="44">
        <f>H165</f>
        <v>26642.85</v>
      </c>
      <c r="I164" s="44">
        <f>I165</f>
        <v>27974.992499999997</v>
      </c>
    </row>
    <row r="165" spans="1:9" ht="89.25">
      <c r="A165" s="63" t="s">
        <v>202</v>
      </c>
      <c r="B165" s="43"/>
      <c r="C165" s="43" t="s">
        <v>1</v>
      </c>
      <c r="D165" s="43" t="s">
        <v>77</v>
      </c>
      <c r="E165" s="43" t="s">
        <v>203</v>
      </c>
      <c r="F165" s="43"/>
      <c r="G165" s="44">
        <f>G166+G168+G170+G172+G174+G178+G180+G182+G176</f>
        <v>25350</v>
      </c>
      <c r="H165" s="44">
        <f>H166+H168+H170+H172+H174+H178+H180+H182+H176</f>
        <v>26642.85</v>
      </c>
      <c r="I165" s="44">
        <f>I166+I168+I170+I172+I174+I178+I180+I182+I176</f>
        <v>27974.992499999997</v>
      </c>
    </row>
    <row r="166" spans="1:9" ht="38.25">
      <c r="A166" s="63" t="s">
        <v>204</v>
      </c>
      <c r="B166" s="43" t="s">
        <v>623</v>
      </c>
      <c r="C166" s="43" t="s">
        <v>1</v>
      </c>
      <c r="D166" s="43" t="s">
        <v>77</v>
      </c>
      <c r="E166" s="43" t="s">
        <v>205</v>
      </c>
      <c r="F166" s="43"/>
      <c r="G166" s="44">
        <f>G167</f>
        <v>10000</v>
      </c>
      <c r="H166" s="44">
        <f>H167</f>
        <v>10510</v>
      </c>
      <c r="I166" s="44">
        <f>I167</f>
        <v>11035.5</v>
      </c>
    </row>
    <row r="167" spans="1:9" ht="25.5">
      <c r="A167" s="50" t="s">
        <v>5</v>
      </c>
      <c r="B167" s="46" t="s">
        <v>623</v>
      </c>
      <c r="C167" s="46" t="s">
        <v>1</v>
      </c>
      <c r="D167" s="46" t="s">
        <v>77</v>
      </c>
      <c r="E167" s="46" t="s">
        <v>206</v>
      </c>
      <c r="F167" s="46" t="s">
        <v>6</v>
      </c>
      <c r="G167" s="47">
        <v>10000</v>
      </c>
      <c r="H167" s="52">
        <f>G167*1.051</f>
        <v>10510</v>
      </c>
      <c r="I167" s="52">
        <f>H167*1.05</f>
        <v>11035.5</v>
      </c>
    </row>
    <row r="168" spans="1:9" ht="38.25">
      <c r="A168" s="63" t="s">
        <v>207</v>
      </c>
      <c r="B168" s="43" t="s">
        <v>623</v>
      </c>
      <c r="C168" s="43" t="s">
        <v>1</v>
      </c>
      <c r="D168" s="43" t="s">
        <v>77</v>
      </c>
      <c r="E168" s="43" t="s">
        <v>208</v>
      </c>
      <c r="F168" s="43"/>
      <c r="G168" s="44">
        <f>G169</f>
        <v>5000</v>
      </c>
      <c r="H168" s="44">
        <f>H169</f>
        <v>5255</v>
      </c>
      <c r="I168" s="44">
        <f>I169</f>
        <v>5517.75</v>
      </c>
    </row>
    <row r="169" spans="1:9" ht="25.5">
      <c r="A169" s="50" t="s">
        <v>5</v>
      </c>
      <c r="B169" s="46" t="s">
        <v>623</v>
      </c>
      <c r="C169" s="46" t="s">
        <v>1</v>
      </c>
      <c r="D169" s="46" t="s">
        <v>77</v>
      </c>
      <c r="E169" s="46" t="s">
        <v>208</v>
      </c>
      <c r="F169" s="46" t="s">
        <v>6</v>
      </c>
      <c r="G169" s="47">
        <v>5000</v>
      </c>
      <c r="H169" s="52">
        <f>G169*1.051</f>
        <v>5255</v>
      </c>
      <c r="I169" s="52">
        <f>H169*1.05</f>
        <v>5517.75</v>
      </c>
    </row>
    <row r="170" spans="1:9" ht="12.75">
      <c r="A170" s="63" t="s">
        <v>209</v>
      </c>
      <c r="B170" s="43" t="s">
        <v>623</v>
      </c>
      <c r="C170" s="43" t="s">
        <v>1</v>
      </c>
      <c r="D170" s="43" t="s">
        <v>77</v>
      </c>
      <c r="E170" s="43" t="s">
        <v>210</v>
      </c>
      <c r="F170" s="43"/>
      <c r="G170" s="44">
        <f>G171</f>
        <v>3000</v>
      </c>
      <c r="H170" s="44">
        <f>H171</f>
        <v>3153</v>
      </c>
      <c r="I170" s="44">
        <f>I171</f>
        <v>3310.65</v>
      </c>
    </row>
    <row r="171" spans="1:9" ht="25.5">
      <c r="A171" s="50" t="s">
        <v>5</v>
      </c>
      <c r="B171" s="46" t="s">
        <v>623</v>
      </c>
      <c r="C171" s="46" t="s">
        <v>1</v>
      </c>
      <c r="D171" s="46" t="s">
        <v>77</v>
      </c>
      <c r="E171" s="46" t="s">
        <v>210</v>
      </c>
      <c r="F171" s="46" t="s">
        <v>6</v>
      </c>
      <c r="G171" s="47">
        <v>3000</v>
      </c>
      <c r="H171" s="52">
        <f>G171*1.051</f>
        <v>3153</v>
      </c>
      <c r="I171" s="52">
        <f>H171*1.05</f>
        <v>3310.65</v>
      </c>
    </row>
    <row r="172" spans="1:9" ht="12.75">
      <c r="A172" s="63" t="s">
        <v>211</v>
      </c>
      <c r="B172" s="43" t="s">
        <v>623</v>
      </c>
      <c r="C172" s="43" t="s">
        <v>1</v>
      </c>
      <c r="D172" s="43" t="s">
        <v>77</v>
      </c>
      <c r="E172" s="43" t="s">
        <v>212</v>
      </c>
      <c r="F172" s="43"/>
      <c r="G172" s="44">
        <f>G173</f>
        <v>1000</v>
      </c>
      <c r="H172" s="44">
        <f>H173</f>
        <v>1051</v>
      </c>
      <c r="I172" s="44">
        <f>I173</f>
        <v>1103.55</v>
      </c>
    </row>
    <row r="173" spans="1:9" ht="25.5">
      <c r="A173" s="50" t="s">
        <v>5</v>
      </c>
      <c r="B173" s="46" t="s">
        <v>623</v>
      </c>
      <c r="C173" s="46" t="s">
        <v>1</v>
      </c>
      <c r="D173" s="46" t="s">
        <v>77</v>
      </c>
      <c r="E173" s="46" t="s">
        <v>212</v>
      </c>
      <c r="F173" s="46" t="s">
        <v>6</v>
      </c>
      <c r="G173" s="47">
        <v>1000</v>
      </c>
      <c r="H173" s="52">
        <f>G173*1.051</f>
        <v>1051</v>
      </c>
      <c r="I173" s="52">
        <f>H173*1.05</f>
        <v>1103.55</v>
      </c>
    </row>
    <row r="174" spans="1:9" ht="12.75">
      <c r="A174" s="63" t="s">
        <v>213</v>
      </c>
      <c r="B174" s="43" t="s">
        <v>623</v>
      </c>
      <c r="C174" s="43" t="s">
        <v>1</v>
      </c>
      <c r="D174" s="43" t="s">
        <v>77</v>
      </c>
      <c r="E174" s="43" t="s">
        <v>214</v>
      </c>
      <c r="F174" s="43"/>
      <c r="G174" s="44">
        <f>G175</f>
        <v>2000</v>
      </c>
      <c r="H174" s="44">
        <f>H175</f>
        <v>2102</v>
      </c>
      <c r="I174" s="44">
        <f>I175</f>
        <v>2207.1</v>
      </c>
    </row>
    <row r="175" spans="1:9" ht="25.5">
      <c r="A175" s="50" t="s">
        <v>5</v>
      </c>
      <c r="B175" s="46" t="s">
        <v>623</v>
      </c>
      <c r="C175" s="46" t="s">
        <v>1</v>
      </c>
      <c r="D175" s="46" t="s">
        <v>77</v>
      </c>
      <c r="E175" s="46" t="s">
        <v>214</v>
      </c>
      <c r="F175" s="46" t="s">
        <v>6</v>
      </c>
      <c r="G175" s="47">
        <v>2000</v>
      </c>
      <c r="H175" s="52">
        <f>G175*1.051</f>
        <v>2102</v>
      </c>
      <c r="I175" s="52">
        <f>H175*1.05</f>
        <v>2207.1</v>
      </c>
    </row>
    <row r="176" spans="1:9" ht="25.5">
      <c r="A176" s="63" t="s">
        <v>215</v>
      </c>
      <c r="B176" s="43" t="s">
        <v>623</v>
      </c>
      <c r="C176" s="43" t="s">
        <v>1</v>
      </c>
      <c r="D176" s="43" t="s">
        <v>77</v>
      </c>
      <c r="E176" s="43" t="s">
        <v>216</v>
      </c>
      <c r="F176" s="43"/>
      <c r="G176" s="44">
        <f>G177</f>
        <v>3150</v>
      </c>
      <c r="H176" s="44">
        <f>H177</f>
        <v>3310.6499999999996</v>
      </c>
      <c r="I176" s="44">
        <f>I177</f>
        <v>3476.1825</v>
      </c>
    </row>
    <row r="177" spans="1:9" ht="25.5">
      <c r="A177" s="50" t="s">
        <v>5</v>
      </c>
      <c r="B177" s="46" t="s">
        <v>623</v>
      </c>
      <c r="C177" s="46" t="s">
        <v>1</v>
      </c>
      <c r="D177" s="46" t="s">
        <v>77</v>
      </c>
      <c r="E177" s="46" t="s">
        <v>216</v>
      </c>
      <c r="F177" s="46" t="s">
        <v>6</v>
      </c>
      <c r="G177" s="47">
        <v>3150</v>
      </c>
      <c r="H177" s="52">
        <f>G177*1.051</f>
        <v>3310.6499999999996</v>
      </c>
      <c r="I177" s="52">
        <f>H177*1.05</f>
        <v>3476.1825</v>
      </c>
    </row>
    <row r="178" spans="1:9" ht="25.5">
      <c r="A178" s="63" t="s">
        <v>217</v>
      </c>
      <c r="B178" s="43" t="s">
        <v>623</v>
      </c>
      <c r="C178" s="43" t="s">
        <v>1</v>
      </c>
      <c r="D178" s="43" t="s">
        <v>77</v>
      </c>
      <c r="E178" s="43" t="s">
        <v>218</v>
      </c>
      <c r="F178" s="43"/>
      <c r="G178" s="44">
        <f>G179</f>
        <v>750</v>
      </c>
      <c r="H178" s="44">
        <f>H179</f>
        <v>788.25</v>
      </c>
      <c r="I178" s="44">
        <f>I179</f>
        <v>827.6625</v>
      </c>
    </row>
    <row r="179" spans="1:9" ht="25.5">
      <c r="A179" s="50" t="s">
        <v>5</v>
      </c>
      <c r="B179" s="46" t="s">
        <v>623</v>
      </c>
      <c r="C179" s="46" t="s">
        <v>1</v>
      </c>
      <c r="D179" s="46" t="s">
        <v>77</v>
      </c>
      <c r="E179" s="46" t="s">
        <v>218</v>
      </c>
      <c r="F179" s="46" t="s">
        <v>6</v>
      </c>
      <c r="G179" s="47">
        <v>750</v>
      </c>
      <c r="H179" s="52">
        <f>G179*1.051</f>
        <v>788.25</v>
      </c>
      <c r="I179" s="52">
        <f>H179*1.05</f>
        <v>827.6625</v>
      </c>
    </row>
    <row r="180" spans="1:9" ht="25.5">
      <c r="A180" s="63" t="s">
        <v>219</v>
      </c>
      <c r="B180" s="43" t="s">
        <v>623</v>
      </c>
      <c r="C180" s="43" t="s">
        <v>1</v>
      </c>
      <c r="D180" s="43" t="s">
        <v>77</v>
      </c>
      <c r="E180" s="43" t="s">
        <v>220</v>
      </c>
      <c r="F180" s="43"/>
      <c r="G180" s="44">
        <f>G181</f>
        <v>250</v>
      </c>
      <c r="H180" s="44">
        <f>H181</f>
        <v>262.75</v>
      </c>
      <c r="I180" s="44">
        <f>I181</f>
        <v>275.8875</v>
      </c>
    </row>
    <row r="181" spans="1:9" ht="25.5">
      <c r="A181" s="50" t="s">
        <v>5</v>
      </c>
      <c r="B181" s="46" t="s">
        <v>623</v>
      </c>
      <c r="C181" s="46" t="s">
        <v>1</v>
      </c>
      <c r="D181" s="46" t="s">
        <v>77</v>
      </c>
      <c r="E181" s="46" t="s">
        <v>220</v>
      </c>
      <c r="F181" s="46" t="s">
        <v>6</v>
      </c>
      <c r="G181" s="47">
        <v>250</v>
      </c>
      <c r="H181" s="52">
        <f>G181*1.051</f>
        <v>262.75</v>
      </c>
      <c r="I181" s="52">
        <f>H181*1.05</f>
        <v>275.8875</v>
      </c>
    </row>
    <row r="182" spans="1:9" ht="12.75">
      <c r="A182" s="63" t="s">
        <v>221</v>
      </c>
      <c r="B182" s="43" t="s">
        <v>623</v>
      </c>
      <c r="C182" s="43" t="s">
        <v>1</v>
      </c>
      <c r="D182" s="43" t="s">
        <v>77</v>
      </c>
      <c r="E182" s="43" t="s">
        <v>222</v>
      </c>
      <c r="F182" s="43"/>
      <c r="G182" s="44">
        <f>G183</f>
        <v>200</v>
      </c>
      <c r="H182" s="44">
        <f>H183</f>
        <v>210.2</v>
      </c>
      <c r="I182" s="44">
        <f>I183</f>
        <v>220.71</v>
      </c>
    </row>
    <row r="183" spans="1:9" ht="25.5">
      <c r="A183" s="50" t="s">
        <v>5</v>
      </c>
      <c r="B183" s="46" t="s">
        <v>623</v>
      </c>
      <c r="C183" s="46" t="s">
        <v>1</v>
      </c>
      <c r="D183" s="46" t="s">
        <v>77</v>
      </c>
      <c r="E183" s="46" t="s">
        <v>222</v>
      </c>
      <c r="F183" s="46" t="s">
        <v>6</v>
      </c>
      <c r="G183" s="47">
        <v>200</v>
      </c>
      <c r="H183" s="52">
        <f>G183*1.051</f>
        <v>210.2</v>
      </c>
      <c r="I183" s="52">
        <f>H183*1.05</f>
        <v>220.71</v>
      </c>
    </row>
    <row r="184" spans="1:9" ht="25.5">
      <c r="A184" s="61" t="s">
        <v>223</v>
      </c>
      <c r="B184" s="43" t="s">
        <v>623</v>
      </c>
      <c r="C184" s="43" t="s">
        <v>1</v>
      </c>
      <c r="D184" s="43" t="s">
        <v>77</v>
      </c>
      <c r="E184" s="43" t="s">
        <v>224</v>
      </c>
      <c r="F184" s="43"/>
      <c r="G184" s="44">
        <f>G185</f>
        <v>5000</v>
      </c>
      <c r="H184" s="44">
        <f>H185</f>
        <v>5000</v>
      </c>
      <c r="I184" s="44">
        <f>I185</f>
        <v>5000</v>
      </c>
    </row>
    <row r="185" spans="1:9" ht="51">
      <c r="A185" s="64" t="s">
        <v>78</v>
      </c>
      <c r="B185" s="46" t="s">
        <v>623</v>
      </c>
      <c r="C185" s="46" t="s">
        <v>1</v>
      </c>
      <c r="D185" s="46" t="s">
        <v>77</v>
      </c>
      <c r="E185" s="46" t="s">
        <v>224</v>
      </c>
      <c r="F185" s="46" t="s">
        <v>79</v>
      </c>
      <c r="G185" s="47">
        <v>5000</v>
      </c>
      <c r="H185" s="47">
        <f>G185</f>
        <v>5000</v>
      </c>
      <c r="I185" s="47">
        <f>H185</f>
        <v>5000</v>
      </c>
    </row>
    <row r="186" spans="1:9" ht="12.75">
      <c r="A186" s="42" t="s">
        <v>80</v>
      </c>
      <c r="B186" s="43"/>
      <c r="C186" s="43" t="s">
        <v>1</v>
      </c>
      <c r="D186" s="43" t="s">
        <v>47</v>
      </c>
      <c r="E186" s="43"/>
      <c r="F186" s="43"/>
      <c r="G186" s="44">
        <f>G188</f>
        <v>14000</v>
      </c>
      <c r="H186" s="44">
        <f>H188</f>
        <v>14000</v>
      </c>
      <c r="I186" s="44">
        <f>I188</f>
        <v>14000</v>
      </c>
    </row>
    <row r="187" spans="1:9" ht="51">
      <c r="A187" s="42" t="s">
        <v>225</v>
      </c>
      <c r="B187" s="43" t="s">
        <v>623</v>
      </c>
      <c r="C187" s="43"/>
      <c r="D187" s="43"/>
      <c r="E187" s="43" t="s">
        <v>226</v>
      </c>
      <c r="F187" s="43"/>
      <c r="G187" s="44">
        <f aca="true" t="shared" si="9" ref="G187:I188">G188</f>
        <v>14000</v>
      </c>
      <c r="H187" s="44">
        <f t="shared" si="9"/>
        <v>14000</v>
      </c>
      <c r="I187" s="44">
        <f t="shared" si="9"/>
        <v>14000</v>
      </c>
    </row>
    <row r="188" spans="1:9" ht="63.75">
      <c r="A188" s="42" t="s">
        <v>227</v>
      </c>
      <c r="B188" s="43" t="s">
        <v>623</v>
      </c>
      <c r="C188" s="43" t="s">
        <v>1</v>
      </c>
      <c r="D188" s="43" t="s">
        <v>47</v>
      </c>
      <c r="E188" s="43" t="s">
        <v>228</v>
      </c>
      <c r="F188" s="43"/>
      <c r="G188" s="44">
        <f t="shared" si="9"/>
        <v>14000</v>
      </c>
      <c r="H188" s="44">
        <f t="shared" si="9"/>
        <v>14000</v>
      </c>
      <c r="I188" s="44">
        <f t="shared" si="9"/>
        <v>14000</v>
      </c>
    </row>
    <row r="189" spans="1:9" ht="51">
      <c r="A189" s="50" t="s">
        <v>57</v>
      </c>
      <c r="B189" s="46" t="s">
        <v>623</v>
      </c>
      <c r="C189" s="46" t="s">
        <v>1</v>
      </c>
      <c r="D189" s="46" t="s">
        <v>47</v>
      </c>
      <c r="E189" s="46" t="s">
        <v>228</v>
      </c>
      <c r="F189" s="46" t="s">
        <v>58</v>
      </c>
      <c r="G189" s="47">
        <v>14000</v>
      </c>
      <c r="H189" s="47">
        <f>G189</f>
        <v>14000</v>
      </c>
      <c r="I189" s="47">
        <f>H189</f>
        <v>14000</v>
      </c>
    </row>
    <row r="190" spans="1:9" ht="25.5">
      <c r="A190" s="51" t="s">
        <v>81</v>
      </c>
      <c r="B190" s="43"/>
      <c r="C190" s="43" t="s">
        <v>1</v>
      </c>
      <c r="D190" s="43" t="s">
        <v>82</v>
      </c>
      <c r="E190" s="43"/>
      <c r="F190" s="43"/>
      <c r="G190" s="44">
        <f>G191+G217</f>
        <v>11809.413</v>
      </c>
      <c r="H190" s="44">
        <f>H191+H217</f>
        <v>12204.534174</v>
      </c>
      <c r="I190" s="44">
        <f>I191+I217</f>
        <v>12611.663932699998</v>
      </c>
    </row>
    <row r="191" spans="1:9" ht="38.25">
      <c r="A191" s="58" t="s">
        <v>229</v>
      </c>
      <c r="B191" s="43" t="s">
        <v>623</v>
      </c>
      <c r="C191" s="43" t="s">
        <v>1</v>
      </c>
      <c r="D191" s="43" t="s">
        <v>82</v>
      </c>
      <c r="E191" s="43" t="s">
        <v>230</v>
      </c>
      <c r="F191" s="43"/>
      <c r="G191" s="44">
        <f>G192+G199+G210</f>
        <v>7879.4130000000005</v>
      </c>
      <c r="H191" s="44">
        <f>H192+H199+H210</f>
        <v>8074.104173999999</v>
      </c>
      <c r="I191" s="44">
        <f>I192+I199+I210</f>
        <v>8274.712432699998</v>
      </c>
    </row>
    <row r="192" spans="1:9" ht="12.75">
      <c r="A192" s="58" t="s">
        <v>231</v>
      </c>
      <c r="B192" s="43" t="s">
        <v>623</v>
      </c>
      <c r="C192" s="43" t="s">
        <v>1</v>
      </c>
      <c r="D192" s="43" t="s">
        <v>82</v>
      </c>
      <c r="E192" s="43" t="s">
        <v>232</v>
      </c>
      <c r="F192" s="43"/>
      <c r="G192" s="44">
        <f>G193+G194+G195+G196+G197</f>
        <v>4579.4130000000005</v>
      </c>
      <c r="H192" s="44">
        <f>H193+H194+H195+H196+H197</f>
        <v>4605.804174</v>
      </c>
      <c r="I192" s="44">
        <f>I193+I194+I195+I196+I197</f>
        <v>4632.997432699999</v>
      </c>
    </row>
    <row r="193" spans="1:9" ht="12.75">
      <c r="A193" s="48" t="s">
        <v>632</v>
      </c>
      <c r="B193" s="46" t="s">
        <v>623</v>
      </c>
      <c r="C193" s="46" t="s">
        <v>1</v>
      </c>
      <c r="D193" s="46" t="s">
        <v>82</v>
      </c>
      <c r="E193" s="46" t="s">
        <v>232</v>
      </c>
      <c r="F193" s="46" t="s">
        <v>31</v>
      </c>
      <c r="G193" s="47">
        <v>4061.939</v>
      </c>
      <c r="H193" s="47">
        <f>G193</f>
        <v>4061.939</v>
      </c>
      <c r="I193" s="47">
        <f>H193</f>
        <v>4061.939</v>
      </c>
    </row>
    <row r="194" spans="1:9" ht="25.5">
      <c r="A194" s="50" t="s">
        <v>634</v>
      </c>
      <c r="B194" s="46" t="s">
        <v>623</v>
      </c>
      <c r="C194" s="46" t="s">
        <v>1</v>
      </c>
      <c r="D194" s="46" t="s">
        <v>82</v>
      </c>
      <c r="E194" s="46" t="s">
        <v>232</v>
      </c>
      <c r="F194" s="46" t="s">
        <v>75</v>
      </c>
      <c r="G194" s="47">
        <v>124.802</v>
      </c>
      <c r="H194" s="52">
        <f>G194*1.051</f>
        <v>131.166902</v>
      </c>
      <c r="I194" s="52">
        <f>H194*1.05</f>
        <v>137.7252471</v>
      </c>
    </row>
    <row r="195" spans="1:9" ht="25.5">
      <c r="A195" s="50" t="s">
        <v>3</v>
      </c>
      <c r="B195" s="46" t="s">
        <v>623</v>
      </c>
      <c r="C195" s="46" t="s">
        <v>1</v>
      </c>
      <c r="D195" s="46" t="s">
        <v>82</v>
      </c>
      <c r="E195" s="46" t="s">
        <v>232</v>
      </c>
      <c r="F195" s="46" t="s">
        <v>4</v>
      </c>
      <c r="G195" s="47">
        <v>57.52</v>
      </c>
      <c r="H195" s="52">
        <f>G195*1.051</f>
        <v>60.45352</v>
      </c>
      <c r="I195" s="52">
        <f>H195*1.05</f>
        <v>63.476196</v>
      </c>
    </row>
    <row r="196" spans="1:9" ht="25.5">
      <c r="A196" s="50" t="s">
        <v>5</v>
      </c>
      <c r="B196" s="46" t="s">
        <v>623</v>
      </c>
      <c r="C196" s="46" t="s">
        <v>1</v>
      </c>
      <c r="D196" s="46" t="s">
        <v>82</v>
      </c>
      <c r="E196" s="46" t="s">
        <v>232</v>
      </c>
      <c r="F196" s="46" t="s">
        <v>6</v>
      </c>
      <c r="G196" s="47">
        <v>331.123</v>
      </c>
      <c r="H196" s="52">
        <f>G196*1.051</f>
        <v>348.010273</v>
      </c>
      <c r="I196" s="52">
        <f>H196*1.05</f>
        <v>365.41078665</v>
      </c>
    </row>
    <row r="197" spans="1:9" ht="25.5">
      <c r="A197" s="53" t="s">
        <v>7</v>
      </c>
      <c r="B197" s="46" t="s">
        <v>623</v>
      </c>
      <c r="C197" s="46" t="s">
        <v>1</v>
      </c>
      <c r="D197" s="46" t="s">
        <v>82</v>
      </c>
      <c r="E197" s="46" t="s">
        <v>232</v>
      </c>
      <c r="F197" s="46" t="s">
        <v>8</v>
      </c>
      <c r="G197" s="47">
        <v>4.029</v>
      </c>
      <c r="H197" s="52">
        <f>G197*1.051</f>
        <v>4.234478999999999</v>
      </c>
      <c r="I197" s="52">
        <f>H197*1.05</f>
        <v>4.44620295</v>
      </c>
    </row>
    <row r="198" spans="1:9" ht="25.5">
      <c r="A198" s="53" t="s">
        <v>9</v>
      </c>
      <c r="B198" s="46" t="s">
        <v>623</v>
      </c>
      <c r="C198" s="46" t="s">
        <v>1</v>
      </c>
      <c r="D198" s="46" t="s">
        <v>82</v>
      </c>
      <c r="E198" s="46" t="s">
        <v>232</v>
      </c>
      <c r="F198" s="46" t="s">
        <v>10</v>
      </c>
      <c r="G198" s="47"/>
      <c r="H198" s="47">
        <f>G198*1.062</f>
        <v>0</v>
      </c>
      <c r="I198" s="52">
        <f>H198*1.05</f>
        <v>0</v>
      </c>
    </row>
    <row r="199" spans="1:9" ht="51">
      <c r="A199" s="55" t="s">
        <v>233</v>
      </c>
      <c r="B199" s="43" t="s">
        <v>623</v>
      </c>
      <c r="C199" s="43" t="s">
        <v>1</v>
      </c>
      <c r="D199" s="43" t="s">
        <v>82</v>
      </c>
      <c r="E199" s="43" t="s">
        <v>234</v>
      </c>
      <c r="F199" s="43"/>
      <c r="G199" s="44">
        <f>G200+G202+G206+G208+G204</f>
        <v>1100</v>
      </c>
      <c r="H199" s="44">
        <f>H200+H202+H206+H208+H204</f>
        <v>1156.1</v>
      </c>
      <c r="I199" s="44">
        <f>I200+I202+I206+I208+I204</f>
        <v>1213.905</v>
      </c>
    </row>
    <row r="200" spans="1:9" ht="63.75">
      <c r="A200" s="65" t="s">
        <v>235</v>
      </c>
      <c r="B200" s="43" t="s">
        <v>623</v>
      </c>
      <c r="C200" s="43" t="s">
        <v>1</v>
      </c>
      <c r="D200" s="43" t="s">
        <v>82</v>
      </c>
      <c r="E200" s="43" t="s">
        <v>236</v>
      </c>
      <c r="F200" s="43"/>
      <c r="G200" s="44">
        <f>G201</f>
        <v>400</v>
      </c>
      <c r="H200" s="44">
        <f>H201</f>
        <v>420.4</v>
      </c>
      <c r="I200" s="44">
        <f>I201</f>
        <v>441.42</v>
      </c>
    </row>
    <row r="201" spans="1:9" ht="25.5">
      <c r="A201" s="50" t="s">
        <v>5</v>
      </c>
      <c r="B201" s="46" t="s">
        <v>623</v>
      </c>
      <c r="C201" s="46" t="s">
        <v>1</v>
      </c>
      <c r="D201" s="46" t="s">
        <v>82</v>
      </c>
      <c r="E201" s="46" t="s">
        <v>236</v>
      </c>
      <c r="F201" s="46" t="s">
        <v>6</v>
      </c>
      <c r="G201" s="47">
        <v>400</v>
      </c>
      <c r="H201" s="52">
        <f>G201*1.051</f>
        <v>420.4</v>
      </c>
      <c r="I201" s="52">
        <f>H201*1.05</f>
        <v>441.42</v>
      </c>
    </row>
    <row r="202" spans="1:9" ht="38.25">
      <c r="A202" s="55" t="s">
        <v>237</v>
      </c>
      <c r="B202" s="43" t="s">
        <v>623</v>
      </c>
      <c r="C202" s="43" t="s">
        <v>1</v>
      </c>
      <c r="D202" s="43" t="s">
        <v>82</v>
      </c>
      <c r="E202" s="43" t="s">
        <v>238</v>
      </c>
      <c r="F202" s="43"/>
      <c r="G202" s="44">
        <f>G203</f>
        <v>200</v>
      </c>
      <c r="H202" s="44">
        <f>H203</f>
        <v>210.2</v>
      </c>
      <c r="I202" s="44">
        <f>I203</f>
        <v>220.71</v>
      </c>
    </row>
    <row r="203" spans="1:9" ht="25.5">
      <c r="A203" s="50" t="s">
        <v>5</v>
      </c>
      <c r="B203" s="46" t="s">
        <v>623</v>
      </c>
      <c r="C203" s="46" t="s">
        <v>1</v>
      </c>
      <c r="D203" s="46" t="s">
        <v>82</v>
      </c>
      <c r="E203" s="46" t="s">
        <v>238</v>
      </c>
      <c r="F203" s="46" t="s">
        <v>6</v>
      </c>
      <c r="G203" s="47">
        <v>200</v>
      </c>
      <c r="H203" s="52">
        <f>G203*1.051</f>
        <v>210.2</v>
      </c>
      <c r="I203" s="52">
        <f>H203*1.05</f>
        <v>220.71</v>
      </c>
    </row>
    <row r="204" spans="1:9" ht="25.5">
      <c r="A204" s="55" t="s">
        <v>239</v>
      </c>
      <c r="B204" s="43" t="s">
        <v>623</v>
      </c>
      <c r="C204" s="43" t="s">
        <v>1</v>
      </c>
      <c r="D204" s="43" t="s">
        <v>82</v>
      </c>
      <c r="E204" s="43" t="s">
        <v>240</v>
      </c>
      <c r="F204" s="43"/>
      <c r="G204" s="44">
        <f>G205</f>
        <v>100</v>
      </c>
      <c r="H204" s="44">
        <f>H205</f>
        <v>105.1</v>
      </c>
      <c r="I204" s="44">
        <f>I205</f>
        <v>110.355</v>
      </c>
    </row>
    <row r="205" spans="1:9" ht="25.5">
      <c r="A205" s="50" t="s">
        <v>5</v>
      </c>
      <c r="B205" s="46" t="s">
        <v>623</v>
      </c>
      <c r="C205" s="46" t="s">
        <v>1</v>
      </c>
      <c r="D205" s="46" t="s">
        <v>82</v>
      </c>
      <c r="E205" s="46" t="s">
        <v>240</v>
      </c>
      <c r="F205" s="46" t="s">
        <v>6</v>
      </c>
      <c r="G205" s="47">
        <v>100</v>
      </c>
      <c r="H205" s="52">
        <f>G205*1.051</f>
        <v>105.1</v>
      </c>
      <c r="I205" s="52">
        <f>H205*1.05</f>
        <v>110.355</v>
      </c>
    </row>
    <row r="206" spans="1:9" ht="25.5">
      <c r="A206" s="55" t="s">
        <v>241</v>
      </c>
      <c r="B206" s="43" t="s">
        <v>623</v>
      </c>
      <c r="C206" s="43" t="s">
        <v>1</v>
      </c>
      <c r="D206" s="43" t="s">
        <v>82</v>
      </c>
      <c r="E206" s="43" t="s">
        <v>242</v>
      </c>
      <c r="F206" s="43"/>
      <c r="G206" s="44">
        <f>G207</f>
        <v>200</v>
      </c>
      <c r="H206" s="44">
        <f>H207</f>
        <v>210.2</v>
      </c>
      <c r="I206" s="44">
        <f>I207</f>
        <v>220.71</v>
      </c>
    </row>
    <row r="207" spans="1:9" ht="25.5">
      <c r="A207" s="50" t="s">
        <v>5</v>
      </c>
      <c r="B207" s="46" t="s">
        <v>623</v>
      </c>
      <c r="C207" s="46" t="s">
        <v>1</v>
      </c>
      <c r="D207" s="46" t="s">
        <v>82</v>
      </c>
      <c r="E207" s="46" t="s">
        <v>242</v>
      </c>
      <c r="F207" s="46" t="s">
        <v>6</v>
      </c>
      <c r="G207" s="47">
        <v>200</v>
      </c>
      <c r="H207" s="52">
        <f>G207*1.051</f>
        <v>210.2</v>
      </c>
      <c r="I207" s="52">
        <f>H207*1.05</f>
        <v>220.71</v>
      </c>
    </row>
    <row r="208" spans="1:9" ht="12.75">
      <c r="A208" s="66" t="s">
        <v>243</v>
      </c>
      <c r="B208" s="43" t="s">
        <v>623</v>
      </c>
      <c r="C208" s="43" t="s">
        <v>1</v>
      </c>
      <c r="D208" s="43" t="s">
        <v>82</v>
      </c>
      <c r="E208" s="43" t="s">
        <v>244</v>
      </c>
      <c r="F208" s="43"/>
      <c r="G208" s="44">
        <f>G209</f>
        <v>200</v>
      </c>
      <c r="H208" s="44">
        <f>H209</f>
        <v>210.2</v>
      </c>
      <c r="I208" s="44">
        <f>I209</f>
        <v>220.71</v>
      </c>
    </row>
    <row r="209" spans="1:9" ht="25.5">
      <c r="A209" s="50" t="s">
        <v>5</v>
      </c>
      <c r="B209" s="46" t="s">
        <v>623</v>
      </c>
      <c r="C209" s="46" t="s">
        <v>1</v>
      </c>
      <c r="D209" s="46" t="s">
        <v>82</v>
      </c>
      <c r="E209" s="46" t="s">
        <v>244</v>
      </c>
      <c r="F209" s="46" t="s">
        <v>6</v>
      </c>
      <c r="G209" s="47">
        <v>200</v>
      </c>
      <c r="H209" s="52">
        <f>G209*1.051</f>
        <v>210.2</v>
      </c>
      <c r="I209" s="52">
        <f>H209*1.05</f>
        <v>220.71</v>
      </c>
    </row>
    <row r="210" spans="1:9" ht="12.75">
      <c r="A210" s="66" t="s">
        <v>245</v>
      </c>
      <c r="B210" s="43" t="s">
        <v>623</v>
      </c>
      <c r="C210" s="43" t="s">
        <v>1</v>
      </c>
      <c r="D210" s="43" t="s">
        <v>82</v>
      </c>
      <c r="E210" s="43" t="s">
        <v>246</v>
      </c>
      <c r="F210" s="43"/>
      <c r="G210" s="44">
        <f>G211+G213+G215</f>
        <v>2200</v>
      </c>
      <c r="H210" s="44">
        <f>H211+H213+H215</f>
        <v>2312.2</v>
      </c>
      <c r="I210" s="44">
        <f>I211+I213+I215</f>
        <v>2427.81</v>
      </c>
    </row>
    <row r="211" spans="1:9" ht="38.25">
      <c r="A211" s="65" t="s">
        <v>247</v>
      </c>
      <c r="B211" s="43" t="s">
        <v>623</v>
      </c>
      <c r="C211" s="43" t="s">
        <v>1</v>
      </c>
      <c r="D211" s="43" t="s">
        <v>82</v>
      </c>
      <c r="E211" s="43" t="s">
        <v>248</v>
      </c>
      <c r="F211" s="43"/>
      <c r="G211" s="44">
        <f>G212</f>
        <v>400</v>
      </c>
      <c r="H211" s="44">
        <f>H212</f>
        <v>420.4</v>
      </c>
      <c r="I211" s="44">
        <f>I212</f>
        <v>441.42</v>
      </c>
    </row>
    <row r="212" spans="1:9" ht="25.5">
      <c r="A212" s="50" t="s">
        <v>5</v>
      </c>
      <c r="B212" s="46" t="s">
        <v>623</v>
      </c>
      <c r="C212" s="46" t="s">
        <v>1</v>
      </c>
      <c r="D212" s="46" t="s">
        <v>82</v>
      </c>
      <c r="E212" s="46" t="s">
        <v>248</v>
      </c>
      <c r="F212" s="46" t="s">
        <v>6</v>
      </c>
      <c r="G212" s="47">
        <v>400</v>
      </c>
      <c r="H212" s="52">
        <f>G212*1.051</f>
        <v>420.4</v>
      </c>
      <c r="I212" s="52">
        <f>H212*1.05</f>
        <v>441.42</v>
      </c>
    </row>
    <row r="213" spans="1:9" ht="51">
      <c r="A213" s="55" t="s">
        <v>249</v>
      </c>
      <c r="B213" s="43" t="s">
        <v>623</v>
      </c>
      <c r="C213" s="43" t="s">
        <v>1</v>
      </c>
      <c r="D213" s="43" t="s">
        <v>82</v>
      </c>
      <c r="E213" s="43" t="s">
        <v>250</v>
      </c>
      <c r="F213" s="43"/>
      <c r="G213" s="44">
        <f>G214</f>
        <v>400</v>
      </c>
      <c r="H213" s="44">
        <f>H214</f>
        <v>420.4</v>
      </c>
      <c r="I213" s="44">
        <f>I214</f>
        <v>441.42</v>
      </c>
    </row>
    <row r="214" spans="1:9" ht="25.5">
      <c r="A214" s="50" t="s">
        <v>5</v>
      </c>
      <c r="B214" s="46" t="s">
        <v>623</v>
      </c>
      <c r="C214" s="46" t="s">
        <v>1</v>
      </c>
      <c r="D214" s="46" t="s">
        <v>82</v>
      </c>
      <c r="E214" s="46" t="s">
        <v>250</v>
      </c>
      <c r="F214" s="46" t="s">
        <v>6</v>
      </c>
      <c r="G214" s="47">
        <v>400</v>
      </c>
      <c r="H214" s="52">
        <f>G214*1.051</f>
        <v>420.4</v>
      </c>
      <c r="I214" s="52">
        <f>H214*1.05</f>
        <v>441.42</v>
      </c>
    </row>
    <row r="215" spans="1:9" ht="102">
      <c r="A215" s="55" t="s">
        <v>251</v>
      </c>
      <c r="B215" s="43" t="s">
        <v>623</v>
      </c>
      <c r="C215" s="43" t="s">
        <v>1</v>
      </c>
      <c r="D215" s="43" t="s">
        <v>82</v>
      </c>
      <c r="E215" s="43" t="s">
        <v>252</v>
      </c>
      <c r="F215" s="43"/>
      <c r="G215" s="44">
        <f>G216</f>
        <v>1400</v>
      </c>
      <c r="H215" s="44">
        <f>H216</f>
        <v>1471.3999999999999</v>
      </c>
      <c r="I215" s="44">
        <f>I216</f>
        <v>1544.97</v>
      </c>
    </row>
    <row r="216" spans="1:9" ht="25.5">
      <c r="A216" s="50" t="s">
        <v>5</v>
      </c>
      <c r="B216" s="46" t="s">
        <v>623</v>
      </c>
      <c r="C216" s="46" t="s">
        <v>1</v>
      </c>
      <c r="D216" s="46" t="s">
        <v>82</v>
      </c>
      <c r="E216" s="46" t="s">
        <v>252</v>
      </c>
      <c r="F216" s="46" t="s">
        <v>6</v>
      </c>
      <c r="G216" s="47">
        <v>1400</v>
      </c>
      <c r="H216" s="52">
        <f>G216*1.051</f>
        <v>1471.3999999999999</v>
      </c>
      <c r="I216" s="52">
        <f>H216*1.05</f>
        <v>1544.97</v>
      </c>
    </row>
    <row r="217" spans="1:9" ht="25.5">
      <c r="A217" s="51" t="s">
        <v>253</v>
      </c>
      <c r="B217" s="43" t="s">
        <v>623</v>
      </c>
      <c r="C217" s="43" t="s">
        <v>1</v>
      </c>
      <c r="D217" s="43" t="s">
        <v>82</v>
      </c>
      <c r="E217" s="43" t="s">
        <v>254</v>
      </c>
      <c r="F217" s="43"/>
      <c r="G217" s="44">
        <f>G218</f>
        <v>3930</v>
      </c>
      <c r="H217" s="44">
        <f>H218</f>
        <v>4130.43</v>
      </c>
      <c r="I217" s="44">
        <f>I218</f>
        <v>4336.951499999998</v>
      </c>
    </row>
    <row r="218" spans="1:9" ht="25.5">
      <c r="A218" s="61" t="s">
        <v>255</v>
      </c>
      <c r="B218" s="43" t="s">
        <v>623</v>
      </c>
      <c r="C218" s="43" t="s">
        <v>1</v>
      </c>
      <c r="D218" s="43" t="s">
        <v>82</v>
      </c>
      <c r="E218" s="43" t="s">
        <v>256</v>
      </c>
      <c r="F218" s="43"/>
      <c r="G218" s="44">
        <f>G219+G221+G223+G225+G227+G229+G231+G233+G235+G237+G239+G241+G243+G245+G247+G249+G251+G253+G255</f>
        <v>3930</v>
      </c>
      <c r="H218" s="44">
        <f>H219+H221+H223+H225+H227+H229+H231+H233+H235+H237+H239+H241+H243+H245+H247+H249+H251+H253+H255</f>
        <v>4130.43</v>
      </c>
      <c r="I218" s="44">
        <f>I219+I221+I223+I225+I227+I229+I231+I233+I235+I237+I239+I241+I243+I245+I247+I249+I251+I253+I255</f>
        <v>4336.951499999998</v>
      </c>
    </row>
    <row r="219" spans="1:9" ht="102">
      <c r="A219" s="61" t="s">
        <v>257</v>
      </c>
      <c r="B219" s="43" t="s">
        <v>623</v>
      </c>
      <c r="C219" s="43" t="s">
        <v>1</v>
      </c>
      <c r="D219" s="43" t="s">
        <v>82</v>
      </c>
      <c r="E219" s="43" t="s">
        <v>258</v>
      </c>
      <c r="F219" s="43"/>
      <c r="G219" s="44">
        <f>G220</f>
        <v>30</v>
      </c>
      <c r="H219" s="44">
        <f>H220</f>
        <v>31.529999999999998</v>
      </c>
      <c r="I219" s="44">
        <f>I220</f>
        <v>33.1065</v>
      </c>
    </row>
    <row r="220" spans="1:9" ht="51">
      <c r="A220" s="50" t="s">
        <v>57</v>
      </c>
      <c r="B220" s="46" t="s">
        <v>623</v>
      </c>
      <c r="C220" s="46" t="s">
        <v>1</v>
      </c>
      <c r="D220" s="46" t="s">
        <v>82</v>
      </c>
      <c r="E220" s="46" t="s">
        <v>258</v>
      </c>
      <c r="F220" s="46" t="s">
        <v>58</v>
      </c>
      <c r="G220" s="47">
        <v>30</v>
      </c>
      <c r="H220" s="52">
        <f>G220*1.051</f>
        <v>31.529999999999998</v>
      </c>
      <c r="I220" s="52">
        <f>H220*1.05</f>
        <v>33.1065</v>
      </c>
    </row>
    <row r="221" spans="1:9" ht="25.5">
      <c r="A221" s="61" t="s">
        <v>259</v>
      </c>
      <c r="B221" s="43" t="s">
        <v>623</v>
      </c>
      <c r="C221" s="43" t="s">
        <v>1</v>
      </c>
      <c r="D221" s="43" t="s">
        <v>82</v>
      </c>
      <c r="E221" s="43" t="s">
        <v>260</v>
      </c>
      <c r="F221" s="43"/>
      <c r="G221" s="44">
        <f>G222</f>
        <v>2000</v>
      </c>
      <c r="H221" s="44">
        <f>H222</f>
        <v>2102</v>
      </c>
      <c r="I221" s="44">
        <f>I222</f>
        <v>2207.1</v>
      </c>
    </row>
    <row r="222" spans="1:9" ht="51">
      <c r="A222" s="50" t="s">
        <v>57</v>
      </c>
      <c r="B222" s="46" t="s">
        <v>623</v>
      </c>
      <c r="C222" s="46" t="s">
        <v>1</v>
      </c>
      <c r="D222" s="46" t="s">
        <v>82</v>
      </c>
      <c r="E222" s="46" t="s">
        <v>260</v>
      </c>
      <c r="F222" s="46" t="s">
        <v>58</v>
      </c>
      <c r="G222" s="47">
        <v>2000</v>
      </c>
      <c r="H222" s="52">
        <f>G222*1.051</f>
        <v>2102</v>
      </c>
      <c r="I222" s="52">
        <f>H222*1.05</f>
        <v>2207.1</v>
      </c>
    </row>
    <row r="223" spans="1:9" ht="25.5">
      <c r="A223" s="61" t="s">
        <v>261</v>
      </c>
      <c r="B223" s="43" t="s">
        <v>623</v>
      </c>
      <c r="C223" s="43" t="s">
        <v>1</v>
      </c>
      <c r="D223" s="43" t="s">
        <v>82</v>
      </c>
      <c r="E223" s="43" t="s">
        <v>262</v>
      </c>
      <c r="F223" s="43"/>
      <c r="G223" s="44">
        <f>G224</f>
        <v>150</v>
      </c>
      <c r="H223" s="44">
        <f>H224</f>
        <v>157.64999999999998</v>
      </c>
      <c r="I223" s="44">
        <f>I224</f>
        <v>165.53249999999997</v>
      </c>
    </row>
    <row r="224" spans="1:9" ht="51">
      <c r="A224" s="50" t="s">
        <v>57</v>
      </c>
      <c r="B224" s="46" t="s">
        <v>623</v>
      </c>
      <c r="C224" s="46" t="s">
        <v>1</v>
      </c>
      <c r="D224" s="46" t="s">
        <v>82</v>
      </c>
      <c r="E224" s="46" t="s">
        <v>262</v>
      </c>
      <c r="F224" s="46" t="s">
        <v>58</v>
      </c>
      <c r="G224" s="47">
        <v>150</v>
      </c>
      <c r="H224" s="52">
        <f>G224*1.051</f>
        <v>157.64999999999998</v>
      </c>
      <c r="I224" s="52">
        <f>H224*1.05</f>
        <v>165.53249999999997</v>
      </c>
    </row>
    <row r="225" spans="1:9" ht="114.75">
      <c r="A225" s="61" t="s">
        <v>263</v>
      </c>
      <c r="B225" s="43" t="s">
        <v>623</v>
      </c>
      <c r="C225" s="43" t="s">
        <v>1</v>
      </c>
      <c r="D225" s="43" t="s">
        <v>82</v>
      </c>
      <c r="E225" s="43" t="s">
        <v>264</v>
      </c>
      <c r="F225" s="43"/>
      <c r="G225" s="44">
        <f>G226</f>
        <v>15</v>
      </c>
      <c r="H225" s="44">
        <f>H226</f>
        <v>15.764999999999999</v>
      </c>
      <c r="I225" s="44">
        <f>I226</f>
        <v>16.55325</v>
      </c>
    </row>
    <row r="226" spans="1:9" ht="51">
      <c r="A226" s="50" t="s">
        <v>57</v>
      </c>
      <c r="B226" s="46" t="s">
        <v>623</v>
      </c>
      <c r="C226" s="46" t="s">
        <v>1</v>
      </c>
      <c r="D226" s="46" t="s">
        <v>82</v>
      </c>
      <c r="E226" s="46" t="s">
        <v>264</v>
      </c>
      <c r="F226" s="46" t="s">
        <v>58</v>
      </c>
      <c r="G226" s="47">
        <v>15</v>
      </c>
      <c r="H226" s="52">
        <f>G226*1.051</f>
        <v>15.764999999999999</v>
      </c>
      <c r="I226" s="52">
        <f>H226*1.05</f>
        <v>16.55325</v>
      </c>
    </row>
    <row r="227" spans="1:9" ht="12.75">
      <c r="A227" s="61" t="s">
        <v>265</v>
      </c>
      <c r="B227" s="43" t="s">
        <v>623</v>
      </c>
      <c r="C227" s="43" t="s">
        <v>1</v>
      </c>
      <c r="D227" s="43" t="s">
        <v>82</v>
      </c>
      <c r="E227" s="43" t="s">
        <v>266</v>
      </c>
      <c r="F227" s="43"/>
      <c r="G227" s="44">
        <f>G228</f>
        <v>430</v>
      </c>
      <c r="H227" s="44">
        <f>H228</f>
        <v>451.92999999999995</v>
      </c>
      <c r="I227" s="44">
        <f>I228</f>
        <v>474.52649999999994</v>
      </c>
    </row>
    <row r="228" spans="1:9" ht="25.5">
      <c r="A228" s="50" t="s">
        <v>5</v>
      </c>
      <c r="B228" s="46" t="s">
        <v>623</v>
      </c>
      <c r="C228" s="46" t="s">
        <v>1</v>
      </c>
      <c r="D228" s="46" t="s">
        <v>82</v>
      </c>
      <c r="E228" s="46" t="s">
        <v>266</v>
      </c>
      <c r="F228" s="46" t="s">
        <v>6</v>
      </c>
      <c r="G228" s="47">
        <v>430</v>
      </c>
      <c r="H228" s="52">
        <f>G228*1.051</f>
        <v>451.92999999999995</v>
      </c>
      <c r="I228" s="52">
        <f>H228*1.05</f>
        <v>474.52649999999994</v>
      </c>
    </row>
    <row r="229" spans="1:9" ht="76.5">
      <c r="A229" s="61" t="s">
        <v>267</v>
      </c>
      <c r="B229" s="43" t="s">
        <v>623</v>
      </c>
      <c r="C229" s="43" t="s">
        <v>1</v>
      </c>
      <c r="D229" s="43" t="s">
        <v>82</v>
      </c>
      <c r="E229" s="43" t="s">
        <v>268</v>
      </c>
      <c r="F229" s="43"/>
      <c r="G229" s="44">
        <f>G230</f>
        <v>120</v>
      </c>
      <c r="H229" s="44">
        <f>H230</f>
        <v>126.11999999999999</v>
      </c>
      <c r="I229" s="44">
        <f>I230</f>
        <v>132.426</v>
      </c>
    </row>
    <row r="230" spans="1:9" ht="51">
      <c r="A230" s="50" t="s">
        <v>57</v>
      </c>
      <c r="B230" s="46" t="s">
        <v>623</v>
      </c>
      <c r="C230" s="46" t="s">
        <v>1</v>
      </c>
      <c r="D230" s="46" t="s">
        <v>82</v>
      </c>
      <c r="E230" s="46" t="s">
        <v>268</v>
      </c>
      <c r="F230" s="46" t="s">
        <v>58</v>
      </c>
      <c r="G230" s="47">
        <v>120</v>
      </c>
      <c r="H230" s="52">
        <f>G230*1.051</f>
        <v>126.11999999999999</v>
      </c>
      <c r="I230" s="52">
        <f>H230*1.05</f>
        <v>132.426</v>
      </c>
    </row>
    <row r="231" spans="1:9" ht="89.25">
      <c r="A231" s="61" t="s">
        <v>269</v>
      </c>
      <c r="B231" s="43" t="s">
        <v>623</v>
      </c>
      <c r="C231" s="43" t="s">
        <v>1</v>
      </c>
      <c r="D231" s="43" t="s">
        <v>82</v>
      </c>
      <c r="E231" s="43" t="s">
        <v>270</v>
      </c>
      <c r="F231" s="43"/>
      <c r="G231" s="44">
        <f>G232</f>
        <v>40</v>
      </c>
      <c r="H231" s="44">
        <f>H232</f>
        <v>42.04</v>
      </c>
      <c r="I231" s="44">
        <f>I232</f>
        <v>44.142</v>
      </c>
    </row>
    <row r="232" spans="1:9" ht="51">
      <c r="A232" s="50" t="s">
        <v>57</v>
      </c>
      <c r="B232" s="46" t="s">
        <v>623</v>
      </c>
      <c r="C232" s="46" t="s">
        <v>1</v>
      </c>
      <c r="D232" s="46" t="s">
        <v>82</v>
      </c>
      <c r="E232" s="46" t="s">
        <v>270</v>
      </c>
      <c r="F232" s="46" t="s">
        <v>58</v>
      </c>
      <c r="G232" s="47">
        <v>40</v>
      </c>
      <c r="H232" s="52">
        <f>G232*1.051</f>
        <v>42.04</v>
      </c>
      <c r="I232" s="52">
        <f>H232*1.05</f>
        <v>44.142</v>
      </c>
    </row>
    <row r="233" spans="1:9" ht="51">
      <c r="A233" s="61" t="s">
        <v>271</v>
      </c>
      <c r="B233" s="43" t="s">
        <v>623</v>
      </c>
      <c r="C233" s="43" t="s">
        <v>1</v>
      </c>
      <c r="D233" s="43" t="s">
        <v>82</v>
      </c>
      <c r="E233" s="43" t="s">
        <v>272</v>
      </c>
      <c r="F233" s="43"/>
      <c r="G233" s="44">
        <f>G234</f>
        <v>540</v>
      </c>
      <c r="H233" s="44">
        <f>H234</f>
        <v>567.54</v>
      </c>
      <c r="I233" s="44">
        <f>I234</f>
        <v>595.917</v>
      </c>
    </row>
    <row r="234" spans="1:9" ht="51">
      <c r="A234" s="50" t="s">
        <v>57</v>
      </c>
      <c r="B234" s="46" t="s">
        <v>623</v>
      </c>
      <c r="C234" s="46" t="s">
        <v>1</v>
      </c>
      <c r="D234" s="46" t="s">
        <v>82</v>
      </c>
      <c r="E234" s="46" t="s">
        <v>272</v>
      </c>
      <c r="F234" s="46" t="s">
        <v>58</v>
      </c>
      <c r="G234" s="47">
        <v>540</v>
      </c>
      <c r="H234" s="52">
        <f>G234*1.051</f>
        <v>567.54</v>
      </c>
      <c r="I234" s="52">
        <f>H234*1.05</f>
        <v>595.917</v>
      </c>
    </row>
    <row r="235" spans="1:9" ht="51">
      <c r="A235" s="61" t="s">
        <v>273</v>
      </c>
      <c r="B235" s="43" t="s">
        <v>623</v>
      </c>
      <c r="C235" s="43" t="s">
        <v>1</v>
      </c>
      <c r="D235" s="43" t="s">
        <v>82</v>
      </c>
      <c r="E235" s="43" t="s">
        <v>274</v>
      </c>
      <c r="F235" s="43"/>
      <c r="G235" s="44">
        <f>G236</f>
        <v>70</v>
      </c>
      <c r="H235" s="44">
        <f>H236</f>
        <v>73.57</v>
      </c>
      <c r="I235" s="44">
        <f>I236</f>
        <v>77.24849999999999</v>
      </c>
    </row>
    <row r="236" spans="1:9" ht="51">
      <c r="A236" s="50" t="s">
        <v>57</v>
      </c>
      <c r="B236" s="46" t="s">
        <v>623</v>
      </c>
      <c r="C236" s="46" t="s">
        <v>1</v>
      </c>
      <c r="D236" s="46" t="s">
        <v>82</v>
      </c>
      <c r="E236" s="46" t="s">
        <v>274</v>
      </c>
      <c r="F236" s="46" t="s">
        <v>58</v>
      </c>
      <c r="G236" s="47">
        <v>70</v>
      </c>
      <c r="H236" s="52">
        <f>G236*1.051</f>
        <v>73.57</v>
      </c>
      <c r="I236" s="52">
        <f>H236*1.05</f>
        <v>77.24849999999999</v>
      </c>
    </row>
    <row r="237" spans="1:9" ht="178.5">
      <c r="A237" s="61" t="s">
        <v>275</v>
      </c>
      <c r="B237" s="43" t="s">
        <v>623</v>
      </c>
      <c r="C237" s="43" t="s">
        <v>1</v>
      </c>
      <c r="D237" s="43" t="s">
        <v>82</v>
      </c>
      <c r="E237" s="43" t="s">
        <v>276</v>
      </c>
      <c r="F237" s="43"/>
      <c r="G237" s="44">
        <f>G238</f>
        <v>40</v>
      </c>
      <c r="H237" s="44">
        <f>H238</f>
        <v>42.04</v>
      </c>
      <c r="I237" s="44">
        <f>I238</f>
        <v>44.142</v>
      </c>
    </row>
    <row r="238" spans="1:9" ht="51">
      <c r="A238" s="50" t="s">
        <v>57</v>
      </c>
      <c r="B238" s="46" t="s">
        <v>623</v>
      </c>
      <c r="C238" s="46" t="s">
        <v>1</v>
      </c>
      <c r="D238" s="46" t="s">
        <v>82</v>
      </c>
      <c r="E238" s="46" t="s">
        <v>276</v>
      </c>
      <c r="F238" s="46" t="s">
        <v>58</v>
      </c>
      <c r="G238" s="47">
        <v>40</v>
      </c>
      <c r="H238" s="52">
        <f>G238*1.051</f>
        <v>42.04</v>
      </c>
      <c r="I238" s="52">
        <f>H238*1.05</f>
        <v>44.142</v>
      </c>
    </row>
    <row r="239" spans="1:9" ht="102">
      <c r="A239" s="61" t="s">
        <v>284</v>
      </c>
      <c r="B239" s="43" t="s">
        <v>623</v>
      </c>
      <c r="C239" s="43" t="s">
        <v>1</v>
      </c>
      <c r="D239" s="43" t="s">
        <v>82</v>
      </c>
      <c r="E239" s="43" t="s">
        <v>285</v>
      </c>
      <c r="F239" s="43"/>
      <c r="G239" s="44">
        <f>G240</f>
        <v>40</v>
      </c>
      <c r="H239" s="44">
        <f>H240</f>
        <v>42.04</v>
      </c>
      <c r="I239" s="44">
        <f>I240</f>
        <v>44.142</v>
      </c>
    </row>
    <row r="240" spans="1:9" ht="51">
      <c r="A240" s="50" t="s">
        <v>57</v>
      </c>
      <c r="B240" s="46" t="s">
        <v>623</v>
      </c>
      <c r="C240" s="46" t="s">
        <v>1</v>
      </c>
      <c r="D240" s="46" t="s">
        <v>82</v>
      </c>
      <c r="E240" s="46" t="s">
        <v>285</v>
      </c>
      <c r="F240" s="46" t="s">
        <v>58</v>
      </c>
      <c r="G240" s="47">
        <v>40</v>
      </c>
      <c r="H240" s="52">
        <f>G240*1.051</f>
        <v>42.04</v>
      </c>
      <c r="I240" s="52">
        <f>H240*1.05</f>
        <v>44.142</v>
      </c>
    </row>
    <row r="241" spans="1:9" ht="25.5">
      <c r="A241" s="61" t="s">
        <v>286</v>
      </c>
      <c r="B241" s="43" t="s">
        <v>623</v>
      </c>
      <c r="C241" s="43" t="s">
        <v>1</v>
      </c>
      <c r="D241" s="43" t="s">
        <v>82</v>
      </c>
      <c r="E241" s="43" t="s">
        <v>287</v>
      </c>
      <c r="F241" s="43"/>
      <c r="G241" s="44">
        <f>G242</f>
        <v>10</v>
      </c>
      <c r="H241" s="44">
        <f>H242</f>
        <v>10.51</v>
      </c>
      <c r="I241" s="44">
        <f>I242</f>
        <v>11.0355</v>
      </c>
    </row>
    <row r="242" spans="1:9" ht="51">
      <c r="A242" s="50" t="s">
        <v>57</v>
      </c>
      <c r="B242" s="46" t="s">
        <v>623</v>
      </c>
      <c r="C242" s="46" t="s">
        <v>1</v>
      </c>
      <c r="D242" s="46" t="s">
        <v>82</v>
      </c>
      <c r="E242" s="46" t="s">
        <v>287</v>
      </c>
      <c r="F242" s="46" t="s">
        <v>58</v>
      </c>
      <c r="G242" s="47">
        <v>10</v>
      </c>
      <c r="H242" s="52">
        <f>G242*1.051</f>
        <v>10.51</v>
      </c>
      <c r="I242" s="52">
        <f>H242*1.05</f>
        <v>11.0355</v>
      </c>
    </row>
    <row r="243" spans="1:9" ht="63.75">
      <c r="A243" s="61" t="s">
        <v>288</v>
      </c>
      <c r="B243" s="43" t="s">
        <v>623</v>
      </c>
      <c r="C243" s="43" t="s">
        <v>1</v>
      </c>
      <c r="D243" s="43" t="s">
        <v>82</v>
      </c>
      <c r="E243" s="43" t="s">
        <v>289</v>
      </c>
      <c r="F243" s="43"/>
      <c r="G243" s="44">
        <f>G244</f>
        <v>50</v>
      </c>
      <c r="H243" s="44">
        <f>H244</f>
        <v>52.55</v>
      </c>
      <c r="I243" s="44">
        <f>I244</f>
        <v>55.1775</v>
      </c>
    </row>
    <row r="244" spans="1:9" ht="51">
      <c r="A244" s="50" t="s">
        <v>57</v>
      </c>
      <c r="B244" s="46" t="s">
        <v>623</v>
      </c>
      <c r="C244" s="46" t="s">
        <v>1</v>
      </c>
      <c r="D244" s="46" t="s">
        <v>82</v>
      </c>
      <c r="E244" s="46" t="s">
        <v>289</v>
      </c>
      <c r="F244" s="46" t="s">
        <v>58</v>
      </c>
      <c r="G244" s="47">
        <v>50</v>
      </c>
      <c r="H244" s="52">
        <f>G244*1.051</f>
        <v>52.55</v>
      </c>
      <c r="I244" s="52">
        <f>H244*1.05</f>
        <v>55.1775</v>
      </c>
    </row>
    <row r="245" spans="1:9" ht="89.25">
      <c r="A245" s="61" t="s">
        <v>290</v>
      </c>
      <c r="B245" s="43" t="s">
        <v>623</v>
      </c>
      <c r="C245" s="43" t="s">
        <v>1</v>
      </c>
      <c r="D245" s="43" t="s">
        <v>82</v>
      </c>
      <c r="E245" s="43" t="s">
        <v>291</v>
      </c>
      <c r="F245" s="43"/>
      <c r="G245" s="44">
        <f>G246</f>
        <v>90</v>
      </c>
      <c r="H245" s="44">
        <f>H246</f>
        <v>94.58999999999999</v>
      </c>
      <c r="I245" s="44">
        <f>I246</f>
        <v>99.31949999999999</v>
      </c>
    </row>
    <row r="246" spans="1:9" ht="51">
      <c r="A246" s="50" t="s">
        <v>57</v>
      </c>
      <c r="B246" s="46" t="s">
        <v>623</v>
      </c>
      <c r="C246" s="46" t="s">
        <v>1</v>
      </c>
      <c r="D246" s="46" t="s">
        <v>82</v>
      </c>
      <c r="E246" s="46" t="s">
        <v>291</v>
      </c>
      <c r="F246" s="46" t="s">
        <v>58</v>
      </c>
      <c r="G246" s="47">
        <v>90</v>
      </c>
      <c r="H246" s="52">
        <f>G246*1.051</f>
        <v>94.58999999999999</v>
      </c>
      <c r="I246" s="52">
        <f>H246*1.05</f>
        <v>99.31949999999999</v>
      </c>
    </row>
    <row r="247" spans="1:9" ht="89.25">
      <c r="A247" s="61" t="s">
        <v>292</v>
      </c>
      <c r="B247" s="43" t="s">
        <v>623</v>
      </c>
      <c r="C247" s="43" t="s">
        <v>1</v>
      </c>
      <c r="D247" s="43" t="s">
        <v>82</v>
      </c>
      <c r="E247" s="43" t="s">
        <v>293</v>
      </c>
      <c r="F247" s="43"/>
      <c r="G247" s="44">
        <f>G248</f>
        <v>20</v>
      </c>
      <c r="H247" s="44">
        <f>H248</f>
        <v>21.02</v>
      </c>
      <c r="I247" s="44">
        <f>I248</f>
        <v>22.071</v>
      </c>
    </row>
    <row r="248" spans="1:9" ht="25.5">
      <c r="A248" s="50" t="s">
        <v>3</v>
      </c>
      <c r="B248" s="46" t="s">
        <v>623</v>
      </c>
      <c r="C248" s="46" t="s">
        <v>1</v>
      </c>
      <c r="D248" s="46" t="s">
        <v>82</v>
      </c>
      <c r="E248" s="46" t="s">
        <v>293</v>
      </c>
      <c r="F248" s="46" t="s">
        <v>4</v>
      </c>
      <c r="G248" s="47">
        <v>20</v>
      </c>
      <c r="H248" s="52">
        <f>G248*1.051</f>
        <v>21.02</v>
      </c>
      <c r="I248" s="52">
        <f>H248*1.05</f>
        <v>22.071</v>
      </c>
    </row>
    <row r="249" spans="1:9" ht="38.25">
      <c r="A249" s="61" t="s">
        <v>294</v>
      </c>
      <c r="B249" s="43" t="s">
        <v>623</v>
      </c>
      <c r="C249" s="43" t="s">
        <v>1</v>
      </c>
      <c r="D249" s="43" t="s">
        <v>82</v>
      </c>
      <c r="E249" s="43" t="s">
        <v>295</v>
      </c>
      <c r="F249" s="43"/>
      <c r="G249" s="44">
        <f>G250</f>
        <v>60</v>
      </c>
      <c r="H249" s="44">
        <f>H250</f>
        <v>63.059999999999995</v>
      </c>
      <c r="I249" s="44">
        <f>I250</f>
        <v>66.213</v>
      </c>
    </row>
    <row r="250" spans="1:9" ht="25.5">
      <c r="A250" s="50" t="s">
        <v>5</v>
      </c>
      <c r="B250" s="46" t="s">
        <v>623</v>
      </c>
      <c r="C250" s="46" t="s">
        <v>1</v>
      </c>
      <c r="D250" s="46" t="s">
        <v>82</v>
      </c>
      <c r="E250" s="46" t="s">
        <v>295</v>
      </c>
      <c r="F250" s="46" t="s">
        <v>6</v>
      </c>
      <c r="G250" s="47">
        <v>60</v>
      </c>
      <c r="H250" s="52">
        <f>G250*1.051</f>
        <v>63.059999999999995</v>
      </c>
      <c r="I250" s="52">
        <f>H250*1.05</f>
        <v>66.213</v>
      </c>
    </row>
    <row r="251" spans="1:9" ht="12.75">
      <c r="A251" s="61" t="s">
        <v>296</v>
      </c>
      <c r="B251" s="43" t="s">
        <v>623</v>
      </c>
      <c r="C251" s="43" t="s">
        <v>1</v>
      </c>
      <c r="D251" s="43" t="s">
        <v>82</v>
      </c>
      <c r="E251" s="43" t="s">
        <v>297</v>
      </c>
      <c r="F251" s="43"/>
      <c r="G251" s="44">
        <f>G252</f>
        <v>110</v>
      </c>
      <c r="H251" s="44">
        <f>H252</f>
        <v>115.61</v>
      </c>
      <c r="I251" s="44">
        <f>I252</f>
        <v>121.3905</v>
      </c>
    </row>
    <row r="252" spans="1:9" ht="25.5">
      <c r="A252" s="50" t="s">
        <v>5</v>
      </c>
      <c r="B252" s="46" t="s">
        <v>623</v>
      </c>
      <c r="C252" s="46" t="s">
        <v>1</v>
      </c>
      <c r="D252" s="46" t="s">
        <v>82</v>
      </c>
      <c r="E252" s="46" t="s">
        <v>297</v>
      </c>
      <c r="F252" s="46" t="s">
        <v>6</v>
      </c>
      <c r="G252" s="47">
        <v>110</v>
      </c>
      <c r="H252" s="52">
        <f>G252*1.051</f>
        <v>115.61</v>
      </c>
      <c r="I252" s="52">
        <f>H252*1.05</f>
        <v>121.3905</v>
      </c>
    </row>
    <row r="253" spans="1:9" ht="25.5">
      <c r="A253" s="61" t="s">
        <v>298</v>
      </c>
      <c r="B253" s="43" t="s">
        <v>623</v>
      </c>
      <c r="C253" s="43" t="s">
        <v>1</v>
      </c>
      <c r="D253" s="43" t="s">
        <v>82</v>
      </c>
      <c r="E253" s="43" t="s">
        <v>299</v>
      </c>
      <c r="F253" s="43"/>
      <c r="G253" s="44">
        <f>G254</f>
        <v>15</v>
      </c>
      <c r="H253" s="44">
        <f>H254</f>
        <v>15.764999999999999</v>
      </c>
      <c r="I253" s="44">
        <f>I254</f>
        <v>16.55325</v>
      </c>
    </row>
    <row r="254" spans="1:9" ht="25.5">
      <c r="A254" s="50" t="s">
        <v>5</v>
      </c>
      <c r="B254" s="46" t="s">
        <v>623</v>
      </c>
      <c r="C254" s="46" t="s">
        <v>1</v>
      </c>
      <c r="D254" s="46" t="s">
        <v>82</v>
      </c>
      <c r="E254" s="46" t="s">
        <v>299</v>
      </c>
      <c r="F254" s="46" t="s">
        <v>6</v>
      </c>
      <c r="G254" s="47">
        <v>15</v>
      </c>
      <c r="H254" s="52">
        <f>G254*1.051</f>
        <v>15.764999999999999</v>
      </c>
      <c r="I254" s="52">
        <f>H254*1.05</f>
        <v>16.55325</v>
      </c>
    </row>
    <row r="255" spans="1:9" ht="38.25">
      <c r="A255" s="61" t="s">
        <v>154</v>
      </c>
      <c r="B255" s="43" t="s">
        <v>623</v>
      </c>
      <c r="C255" s="43" t="s">
        <v>1</v>
      </c>
      <c r="D255" s="43" t="s">
        <v>82</v>
      </c>
      <c r="E255" s="43" t="s">
        <v>300</v>
      </c>
      <c r="F255" s="43"/>
      <c r="G255" s="44">
        <f>G256</f>
        <v>100</v>
      </c>
      <c r="H255" s="44">
        <f>H256</f>
        <v>105.1</v>
      </c>
      <c r="I255" s="44">
        <f>I256</f>
        <v>110.355</v>
      </c>
    </row>
    <row r="256" spans="1:9" ht="51">
      <c r="A256" s="50" t="s">
        <v>57</v>
      </c>
      <c r="B256" s="46" t="s">
        <v>623</v>
      </c>
      <c r="C256" s="46" t="s">
        <v>1</v>
      </c>
      <c r="D256" s="46" t="s">
        <v>82</v>
      </c>
      <c r="E256" s="46" t="s">
        <v>300</v>
      </c>
      <c r="F256" s="46" t="s">
        <v>58</v>
      </c>
      <c r="G256" s="47">
        <v>100</v>
      </c>
      <c r="H256" s="52">
        <f>G256*1.051</f>
        <v>105.1</v>
      </c>
      <c r="I256" s="52">
        <f>H256*1.05</f>
        <v>110.355</v>
      </c>
    </row>
    <row r="257" spans="1:9" ht="12.75">
      <c r="A257" s="57" t="s">
        <v>301</v>
      </c>
      <c r="B257" s="43"/>
      <c r="C257" s="43" t="s">
        <v>11</v>
      </c>
      <c r="D257" s="43" t="s">
        <v>128</v>
      </c>
      <c r="E257" s="43"/>
      <c r="F257" s="43"/>
      <c r="G257" s="44">
        <f>G258</f>
        <v>2600</v>
      </c>
      <c r="H257" s="44">
        <f aca="true" t="shared" si="10" ref="H257:I259">H258</f>
        <v>2732.6</v>
      </c>
      <c r="I257" s="44">
        <f t="shared" si="10"/>
        <v>2869.2299999999996</v>
      </c>
    </row>
    <row r="258" spans="1:9" ht="12.75">
      <c r="A258" s="57" t="s">
        <v>302</v>
      </c>
      <c r="B258" s="43"/>
      <c r="C258" s="43" t="s">
        <v>11</v>
      </c>
      <c r="D258" s="43" t="s">
        <v>37</v>
      </c>
      <c r="E258" s="43"/>
      <c r="F258" s="43"/>
      <c r="G258" s="44">
        <f>G259</f>
        <v>2600</v>
      </c>
      <c r="H258" s="44">
        <f t="shared" si="10"/>
        <v>2732.6</v>
      </c>
      <c r="I258" s="44">
        <f t="shared" si="10"/>
        <v>2869.2299999999996</v>
      </c>
    </row>
    <row r="259" spans="1:9" ht="63.75">
      <c r="A259" s="61" t="s">
        <v>303</v>
      </c>
      <c r="B259" s="43" t="s">
        <v>623</v>
      </c>
      <c r="C259" s="43" t="s">
        <v>11</v>
      </c>
      <c r="D259" s="43" t="s">
        <v>37</v>
      </c>
      <c r="E259" s="43" t="s">
        <v>304</v>
      </c>
      <c r="F259" s="43"/>
      <c r="G259" s="44">
        <f>G260</f>
        <v>2600</v>
      </c>
      <c r="H259" s="44">
        <f t="shared" si="10"/>
        <v>2732.6</v>
      </c>
      <c r="I259" s="44">
        <f t="shared" si="10"/>
        <v>2869.2299999999996</v>
      </c>
    </row>
    <row r="260" spans="1:9" ht="25.5">
      <c r="A260" s="61" t="s">
        <v>305</v>
      </c>
      <c r="B260" s="43" t="s">
        <v>623</v>
      </c>
      <c r="C260" s="43" t="s">
        <v>11</v>
      </c>
      <c r="D260" s="43" t="s">
        <v>37</v>
      </c>
      <c r="E260" s="43" t="s">
        <v>306</v>
      </c>
      <c r="F260" s="43"/>
      <c r="G260" s="44">
        <f>G261+G263</f>
        <v>2600</v>
      </c>
      <c r="H260" s="44">
        <f>H261+H263</f>
        <v>2732.6</v>
      </c>
      <c r="I260" s="44">
        <f>I261+I263</f>
        <v>2869.2299999999996</v>
      </c>
    </row>
    <row r="261" spans="1:9" ht="38.25">
      <c r="A261" s="61" t="s">
        <v>307</v>
      </c>
      <c r="B261" s="43" t="s">
        <v>623</v>
      </c>
      <c r="C261" s="43" t="s">
        <v>11</v>
      </c>
      <c r="D261" s="43" t="s">
        <v>37</v>
      </c>
      <c r="E261" s="43" t="s">
        <v>308</v>
      </c>
      <c r="F261" s="43"/>
      <c r="G261" s="44">
        <f>G262</f>
        <v>600</v>
      </c>
      <c r="H261" s="44">
        <f>H262</f>
        <v>630.5999999999999</v>
      </c>
      <c r="I261" s="44">
        <f>I262</f>
        <v>662.1299999999999</v>
      </c>
    </row>
    <row r="262" spans="1:9" ht="25.5">
      <c r="A262" s="50" t="s">
        <v>5</v>
      </c>
      <c r="B262" s="46" t="s">
        <v>623</v>
      </c>
      <c r="C262" s="46" t="s">
        <v>11</v>
      </c>
      <c r="D262" s="46" t="s">
        <v>37</v>
      </c>
      <c r="E262" s="46" t="s">
        <v>308</v>
      </c>
      <c r="F262" s="46" t="s">
        <v>6</v>
      </c>
      <c r="G262" s="47">
        <v>600</v>
      </c>
      <c r="H262" s="52">
        <f>G262*1.051</f>
        <v>630.5999999999999</v>
      </c>
      <c r="I262" s="52">
        <f>H262*1.05</f>
        <v>662.1299999999999</v>
      </c>
    </row>
    <row r="263" spans="1:9" ht="38.25">
      <c r="A263" s="61" t="s">
        <v>309</v>
      </c>
      <c r="B263" s="43" t="s">
        <v>623</v>
      </c>
      <c r="C263" s="43" t="s">
        <v>11</v>
      </c>
      <c r="D263" s="43" t="s">
        <v>37</v>
      </c>
      <c r="E263" s="43" t="s">
        <v>310</v>
      </c>
      <c r="F263" s="43"/>
      <c r="G263" s="44">
        <f>G264</f>
        <v>2000</v>
      </c>
      <c r="H263" s="44">
        <f>H264</f>
        <v>2102</v>
      </c>
      <c r="I263" s="44">
        <f>I264</f>
        <v>2207.1</v>
      </c>
    </row>
    <row r="264" spans="1:9" ht="25.5">
      <c r="A264" s="50" t="s">
        <v>5</v>
      </c>
      <c r="B264" s="46" t="s">
        <v>623</v>
      </c>
      <c r="C264" s="46" t="s">
        <v>11</v>
      </c>
      <c r="D264" s="46" t="s">
        <v>37</v>
      </c>
      <c r="E264" s="46" t="s">
        <v>310</v>
      </c>
      <c r="F264" s="46" t="s">
        <v>6</v>
      </c>
      <c r="G264" s="47">
        <v>2000</v>
      </c>
      <c r="H264" s="52">
        <f>G264*1.051</f>
        <v>2102</v>
      </c>
      <c r="I264" s="52">
        <f>H264*1.05</f>
        <v>2207.1</v>
      </c>
    </row>
    <row r="265" spans="1:9" ht="12.75">
      <c r="A265" s="42" t="s">
        <v>83</v>
      </c>
      <c r="B265" s="43"/>
      <c r="C265" s="43" t="s">
        <v>84</v>
      </c>
      <c r="D265" s="43"/>
      <c r="E265" s="43"/>
      <c r="F265" s="43"/>
      <c r="G265" s="44">
        <f>G266+G296+G409+G530</f>
        <v>582647.9839999999</v>
      </c>
      <c r="H265" s="44">
        <f>H266+H296+H409+H530</f>
        <v>608221.9778839999</v>
      </c>
      <c r="I265" s="44">
        <f>I266+I296+I409+I530</f>
        <v>633676.90964765</v>
      </c>
    </row>
    <row r="266" spans="1:9" ht="12.75">
      <c r="A266" s="42"/>
      <c r="B266" s="43"/>
      <c r="C266" s="43" t="s">
        <v>84</v>
      </c>
      <c r="D266" s="43" t="s">
        <v>625</v>
      </c>
      <c r="E266" s="43"/>
      <c r="F266" s="43"/>
      <c r="G266" s="44">
        <f>G268</f>
        <v>172921.76399999997</v>
      </c>
      <c r="H266" s="44">
        <f>H268</f>
        <v>181762.77396400002</v>
      </c>
      <c r="I266" s="44">
        <f>I268</f>
        <v>190023.61053164996</v>
      </c>
    </row>
    <row r="267" spans="1:9" ht="25.5">
      <c r="A267" s="42" t="s">
        <v>311</v>
      </c>
      <c r="B267" s="43" t="s">
        <v>623</v>
      </c>
      <c r="C267" s="43" t="s">
        <v>84</v>
      </c>
      <c r="D267" s="43" t="s">
        <v>128</v>
      </c>
      <c r="E267" s="43" t="s">
        <v>312</v>
      </c>
      <c r="F267" s="43"/>
      <c r="G267" s="44"/>
      <c r="H267" s="47"/>
      <c r="I267" s="47"/>
    </row>
    <row r="268" spans="1:9" ht="12.75">
      <c r="A268" s="42" t="s">
        <v>313</v>
      </c>
      <c r="B268" s="43" t="s">
        <v>623</v>
      </c>
      <c r="C268" s="43" t="s">
        <v>84</v>
      </c>
      <c r="D268" s="43" t="s">
        <v>625</v>
      </c>
      <c r="E268" s="43" t="s">
        <v>312</v>
      </c>
      <c r="F268" s="43"/>
      <c r="G268" s="44">
        <f>G269+G271+G273+G275+G278+G281+G283+G285+G287</f>
        <v>172921.76399999997</v>
      </c>
      <c r="H268" s="44">
        <f>H269+H271+H273+H275+H278+H281+H283+H285+H287</f>
        <v>181762.77396400002</v>
      </c>
      <c r="I268" s="44">
        <f>I269+I271+I273+I275+I278+I281+I283+I285+I287</f>
        <v>190023.61053164996</v>
      </c>
    </row>
    <row r="269" spans="1:9" ht="25.5">
      <c r="A269" s="42" t="s">
        <v>314</v>
      </c>
      <c r="B269" s="43" t="s">
        <v>623</v>
      </c>
      <c r="C269" s="43" t="s">
        <v>84</v>
      </c>
      <c r="D269" s="43" t="s">
        <v>625</v>
      </c>
      <c r="E269" s="43" t="s">
        <v>315</v>
      </c>
      <c r="F269" s="43"/>
      <c r="G269" s="44">
        <f>G270</f>
        <v>50</v>
      </c>
      <c r="H269" s="44">
        <f>H270</f>
        <v>52.55</v>
      </c>
      <c r="I269" s="44">
        <f>I270</f>
        <v>55.1775</v>
      </c>
    </row>
    <row r="270" spans="1:9" ht="25.5">
      <c r="A270" s="50" t="s">
        <v>5</v>
      </c>
      <c r="B270" s="46" t="s">
        <v>623</v>
      </c>
      <c r="C270" s="46" t="s">
        <v>84</v>
      </c>
      <c r="D270" s="46" t="s">
        <v>625</v>
      </c>
      <c r="E270" s="46" t="s">
        <v>315</v>
      </c>
      <c r="F270" s="46" t="s">
        <v>6</v>
      </c>
      <c r="G270" s="47">
        <v>50</v>
      </c>
      <c r="H270" s="52">
        <f>G270*1.051</f>
        <v>52.55</v>
      </c>
      <c r="I270" s="52">
        <f>H270*1.05</f>
        <v>55.1775</v>
      </c>
    </row>
    <row r="271" spans="1:9" ht="12.75">
      <c r="A271" s="42" t="s">
        <v>316</v>
      </c>
      <c r="B271" s="43" t="s">
        <v>623</v>
      </c>
      <c r="C271" s="43" t="s">
        <v>84</v>
      </c>
      <c r="D271" s="43" t="s">
        <v>625</v>
      </c>
      <c r="E271" s="43" t="s">
        <v>317</v>
      </c>
      <c r="F271" s="43"/>
      <c r="G271" s="44">
        <f>G272</f>
        <v>250</v>
      </c>
      <c r="H271" s="44">
        <f>H272</f>
        <v>262.75</v>
      </c>
      <c r="I271" s="44">
        <f>I272</f>
        <v>275.8875</v>
      </c>
    </row>
    <row r="272" spans="1:9" ht="25.5">
      <c r="A272" s="50" t="s">
        <v>5</v>
      </c>
      <c r="B272" s="46" t="s">
        <v>623</v>
      </c>
      <c r="C272" s="46" t="s">
        <v>84</v>
      </c>
      <c r="D272" s="46" t="s">
        <v>625</v>
      </c>
      <c r="E272" s="46" t="s">
        <v>317</v>
      </c>
      <c r="F272" s="46" t="s">
        <v>6</v>
      </c>
      <c r="G272" s="47">
        <v>250</v>
      </c>
      <c r="H272" s="52">
        <f>G272*1.051</f>
        <v>262.75</v>
      </c>
      <c r="I272" s="52">
        <f>H272*1.05</f>
        <v>275.8875</v>
      </c>
    </row>
    <row r="273" spans="1:9" ht="25.5">
      <c r="A273" s="42" t="s">
        <v>318</v>
      </c>
      <c r="B273" s="43" t="s">
        <v>623</v>
      </c>
      <c r="C273" s="43" t="s">
        <v>84</v>
      </c>
      <c r="D273" s="43" t="s">
        <v>625</v>
      </c>
      <c r="E273" s="43" t="s">
        <v>319</v>
      </c>
      <c r="F273" s="43"/>
      <c r="G273" s="44">
        <f>G274</f>
        <v>10</v>
      </c>
      <c r="H273" s="44">
        <f>H274</f>
        <v>10.51</v>
      </c>
      <c r="I273" s="44">
        <f>I274</f>
        <v>11.0355</v>
      </c>
    </row>
    <row r="274" spans="1:9" ht="25.5">
      <c r="A274" s="50" t="s">
        <v>5</v>
      </c>
      <c r="B274" s="46" t="s">
        <v>623</v>
      </c>
      <c r="C274" s="46" t="s">
        <v>84</v>
      </c>
      <c r="D274" s="46" t="s">
        <v>625</v>
      </c>
      <c r="E274" s="46" t="s">
        <v>319</v>
      </c>
      <c r="F274" s="46" t="s">
        <v>6</v>
      </c>
      <c r="G274" s="47">
        <v>10</v>
      </c>
      <c r="H274" s="52">
        <f>G274*1.051</f>
        <v>10.51</v>
      </c>
      <c r="I274" s="52">
        <f>H274*1.05</f>
        <v>11.0355</v>
      </c>
    </row>
    <row r="275" spans="1:9" ht="25.5">
      <c r="A275" s="42" t="s">
        <v>320</v>
      </c>
      <c r="B275" s="43" t="s">
        <v>623</v>
      </c>
      <c r="C275" s="43" t="s">
        <v>84</v>
      </c>
      <c r="D275" s="43" t="s">
        <v>625</v>
      </c>
      <c r="E275" s="43" t="s">
        <v>321</v>
      </c>
      <c r="F275" s="43"/>
      <c r="G275" s="44">
        <f>G276+G277</f>
        <v>2480</v>
      </c>
      <c r="H275" s="44">
        <f>H276+H277</f>
        <v>2606.4799999999996</v>
      </c>
      <c r="I275" s="44">
        <f>I276+I277</f>
        <v>2736.8039999999996</v>
      </c>
    </row>
    <row r="276" spans="1:9" ht="25.5">
      <c r="A276" s="50" t="s">
        <v>5</v>
      </c>
      <c r="B276" s="46" t="s">
        <v>623</v>
      </c>
      <c r="C276" s="46" t="s">
        <v>84</v>
      </c>
      <c r="D276" s="46" t="s">
        <v>625</v>
      </c>
      <c r="E276" s="46" t="s">
        <v>321</v>
      </c>
      <c r="F276" s="46" t="s">
        <v>6</v>
      </c>
      <c r="G276" s="47">
        <v>247</v>
      </c>
      <c r="H276" s="52">
        <f>G276*1.051</f>
        <v>259.597</v>
      </c>
      <c r="I276" s="52">
        <f>H276*1.05</f>
        <v>272.57685</v>
      </c>
    </row>
    <row r="277" spans="1:9" ht="12.75">
      <c r="A277" s="48" t="s">
        <v>27</v>
      </c>
      <c r="B277" s="46" t="s">
        <v>623</v>
      </c>
      <c r="C277" s="46" t="s">
        <v>84</v>
      </c>
      <c r="D277" s="46" t="s">
        <v>625</v>
      </c>
      <c r="E277" s="46" t="s">
        <v>321</v>
      </c>
      <c r="F277" s="46" t="s">
        <v>28</v>
      </c>
      <c r="G277" s="47">
        <v>2233</v>
      </c>
      <c r="H277" s="52">
        <f>G277*1.051</f>
        <v>2346.883</v>
      </c>
      <c r="I277" s="52">
        <f>H277*1.05</f>
        <v>2464.2271499999997</v>
      </c>
    </row>
    <row r="278" spans="1:9" ht="25.5">
      <c r="A278" s="42" t="s">
        <v>322</v>
      </c>
      <c r="B278" s="43" t="s">
        <v>623</v>
      </c>
      <c r="C278" s="43" t="s">
        <v>84</v>
      </c>
      <c r="D278" s="43" t="s">
        <v>625</v>
      </c>
      <c r="E278" s="43" t="s">
        <v>323</v>
      </c>
      <c r="F278" s="43"/>
      <c r="G278" s="44">
        <f>G279+G280</f>
        <v>20454.335</v>
      </c>
      <c r="H278" s="44">
        <f>H279+H280</f>
        <v>21497.506085</v>
      </c>
      <c r="I278" s="44">
        <f>I279+I280</f>
        <v>22572.38138925</v>
      </c>
    </row>
    <row r="279" spans="1:9" ht="25.5">
      <c r="A279" s="50" t="s">
        <v>5</v>
      </c>
      <c r="B279" s="46" t="s">
        <v>623</v>
      </c>
      <c r="C279" s="46" t="s">
        <v>84</v>
      </c>
      <c r="D279" s="46" t="s">
        <v>625</v>
      </c>
      <c r="E279" s="46" t="s">
        <v>323</v>
      </c>
      <c r="F279" s="46" t="s">
        <v>6</v>
      </c>
      <c r="G279" s="47">
        <v>730.32</v>
      </c>
      <c r="H279" s="52">
        <f>G279*1.051</f>
        <v>767.56632</v>
      </c>
      <c r="I279" s="52">
        <f>H279*1.05</f>
        <v>805.9446360000001</v>
      </c>
    </row>
    <row r="280" spans="1:9" ht="12.75">
      <c r="A280" s="48" t="s">
        <v>27</v>
      </c>
      <c r="B280" s="46" t="s">
        <v>623</v>
      </c>
      <c r="C280" s="46" t="s">
        <v>84</v>
      </c>
      <c r="D280" s="46" t="s">
        <v>625</v>
      </c>
      <c r="E280" s="46" t="s">
        <v>323</v>
      </c>
      <c r="F280" s="46" t="s">
        <v>28</v>
      </c>
      <c r="G280" s="47">
        <v>19724.015</v>
      </c>
      <c r="H280" s="52">
        <f>G280*1.051</f>
        <v>20729.939765</v>
      </c>
      <c r="I280" s="52">
        <f>H280*1.05</f>
        <v>21766.43675325</v>
      </c>
    </row>
    <row r="281" spans="1:9" ht="25.5">
      <c r="A281" s="42" t="s">
        <v>324</v>
      </c>
      <c r="B281" s="43" t="s">
        <v>623</v>
      </c>
      <c r="C281" s="43" t="s">
        <v>84</v>
      </c>
      <c r="D281" s="43" t="s">
        <v>625</v>
      </c>
      <c r="E281" s="43" t="s">
        <v>325</v>
      </c>
      <c r="F281" s="43"/>
      <c r="G281" s="44">
        <f>G282</f>
        <v>2000</v>
      </c>
      <c r="H281" s="44">
        <f>H282</f>
        <v>2124</v>
      </c>
      <c r="I281" s="44">
        <f>I282</f>
        <v>1402.8978694500001</v>
      </c>
    </row>
    <row r="282" spans="1:9" ht="25.5">
      <c r="A282" s="50" t="s">
        <v>5</v>
      </c>
      <c r="B282" s="46" t="s">
        <v>623</v>
      </c>
      <c r="C282" s="46" t="s">
        <v>84</v>
      </c>
      <c r="D282" s="46" t="s">
        <v>625</v>
      </c>
      <c r="E282" s="46" t="s">
        <v>325</v>
      </c>
      <c r="F282" s="46" t="s">
        <v>6</v>
      </c>
      <c r="G282" s="47">
        <v>2000</v>
      </c>
      <c r="H282" s="44">
        <f>G282*1.062</f>
        <v>2124</v>
      </c>
      <c r="I282" s="44">
        <f>I283+I284+I285</f>
        <v>1402.8978694500001</v>
      </c>
    </row>
    <row r="283" spans="1:9" ht="38.25">
      <c r="A283" s="42" t="s">
        <v>326</v>
      </c>
      <c r="B283" s="43" t="s">
        <v>623</v>
      </c>
      <c r="C283" s="43" t="s">
        <v>84</v>
      </c>
      <c r="D283" s="43" t="s">
        <v>625</v>
      </c>
      <c r="E283" s="43" t="s">
        <v>327</v>
      </c>
      <c r="F283" s="43"/>
      <c r="G283" s="44">
        <f>G284</f>
        <v>146</v>
      </c>
      <c r="H283" s="44">
        <f>H284</f>
        <v>153.446</v>
      </c>
      <c r="I283" s="44">
        <f>I284</f>
        <v>161.1183</v>
      </c>
    </row>
    <row r="284" spans="1:9" ht="12.75">
      <c r="A284" s="48" t="s">
        <v>27</v>
      </c>
      <c r="B284" s="46" t="s">
        <v>623</v>
      </c>
      <c r="C284" s="46" t="s">
        <v>84</v>
      </c>
      <c r="D284" s="46" t="s">
        <v>625</v>
      </c>
      <c r="E284" s="46" t="s">
        <v>327</v>
      </c>
      <c r="F284" s="46" t="s">
        <v>28</v>
      </c>
      <c r="G284" s="47">
        <v>146</v>
      </c>
      <c r="H284" s="52">
        <f>G284*1.051</f>
        <v>153.446</v>
      </c>
      <c r="I284" s="52">
        <f>H284*1.05</f>
        <v>161.1183</v>
      </c>
    </row>
    <row r="285" spans="1:9" ht="25.5">
      <c r="A285" s="42" t="s">
        <v>328</v>
      </c>
      <c r="B285" s="43" t="s">
        <v>623</v>
      </c>
      <c r="C285" s="43" t="s">
        <v>84</v>
      </c>
      <c r="D285" s="43" t="s">
        <v>625</v>
      </c>
      <c r="E285" s="43" t="s">
        <v>329</v>
      </c>
      <c r="F285" s="43"/>
      <c r="G285" s="44">
        <f>G286</f>
        <v>979.259</v>
      </c>
      <c r="H285" s="44">
        <f>H286</f>
        <v>1029.201209</v>
      </c>
      <c r="I285" s="44">
        <f>I286</f>
        <v>1080.6612694500002</v>
      </c>
    </row>
    <row r="286" spans="1:9" ht="25.5">
      <c r="A286" s="50" t="s">
        <v>5</v>
      </c>
      <c r="B286" s="46" t="s">
        <v>623</v>
      </c>
      <c r="C286" s="46" t="s">
        <v>84</v>
      </c>
      <c r="D286" s="46" t="s">
        <v>625</v>
      </c>
      <c r="E286" s="46" t="s">
        <v>329</v>
      </c>
      <c r="F286" s="46" t="s">
        <v>6</v>
      </c>
      <c r="G286" s="47">
        <v>979.259</v>
      </c>
      <c r="H286" s="52">
        <f>G286*1.051</f>
        <v>1029.201209</v>
      </c>
      <c r="I286" s="52">
        <f>H286*1.05</f>
        <v>1080.6612694500002</v>
      </c>
    </row>
    <row r="287" spans="1:9" ht="38.25">
      <c r="A287" s="42" t="s">
        <v>330</v>
      </c>
      <c r="B287" s="43" t="s">
        <v>623</v>
      </c>
      <c r="C287" s="43" t="s">
        <v>84</v>
      </c>
      <c r="D287" s="43" t="s">
        <v>625</v>
      </c>
      <c r="E287" s="43" t="s">
        <v>331</v>
      </c>
      <c r="F287" s="43"/>
      <c r="G287" s="44">
        <f>G288+G289+G290+G291+G292+G293+G294+G295</f>
        <v>146552.16999999998</v>
      </c>
      <c r="H287" s="44">
        <f>H288+H289+H290+H291+H292+H293+H294+H295</f>
        <v>154026.33067000002</v>
      </c>
      <c r="I287" s="44">
        <f>I288+I289+I290+I291+I292+I293+I294+I295</f>
        <v>161727.64720349998</v>
      </c>
    </row>
    <row r="288" spans="1:10" ht="12.75">
      <c r="A288" s="48" t="s">
        <v>632</v>
      </c>
      <c r="B288" s="46" t="s">
        <v>623</v>
      </c>
      <c r="C288" s="46" t="s">
        <v>84</v>
      </c>
      <c r="D288" s="46" t="s">
        <v>625</v>
      </c>
      <c r="E288" s="46" t="s">
        <v>331</v>
      </c>
      <c r="F288" s="46" t="s">
        <v>31</v>
      </c>
      <c r="G288" s="47">
        <v>0</v>
      </c>
      <c r="H288" s="47">
        <f>G288</f>
        <v>0</v>
      </c>
      <c r="I288" s="47">
        <f>G288</f>
        <v>0</v>
      </c>
      <c r="J288" s="76"/>
    </row>
    <row r="289" spans="1:9" ht="25.5">
      <c r="A289" s="50" t="s">
        <v>634</v>
      </c>
      <c r="B289" s="46" t="s">
        <v>623</v>
      </c>
      <c r="C289" s="46" t="s">
        <v>84</v>
      </c>
      <c r="D289" s="46" t="s">
        <v>625</v>
      </c>
      <c r="E289" s="46" t="s">
        <v>331</v>
      </c>
      <c r="F289" s="46" t="s">
        <v>75</v>
      </c>
      <c r="G289" s="47">
        <v>1135.7</v>
      </c>
      <c r="H289" s="52">
        <f aca="true" t="shared" si="11" ref="H289:H295">G289*1.051</f>
        <v>1193.6207</v>
      </c>
      <c r="I289" s="52">
        <f aca="true" t="shared" si="12" ref="I289:I295">H289*1.05</f>
        <v>1253.301735</v>
      </c>
    </row>
    <row r="290" spans="1:9" ht="25.5">
      <c r="A290" s="50" t="s">
        <v>3</v>
      </c>
      <c r="B290" s="46" t="s">
        <v>623</v>
      </c>
      <c r="C290" s="46" t="s">
        <v>84</v>
      </c>
      <c r="D290" s="46" t="s">
        <v>625</v>
      </c>
      <c r="E290" s="46" t="s">
        <v>331</v>
      </c>
      <c r="F290" s="46" t="s">
        <v>4</v>
      </c>
      <c r="G290" s="47">
        <v>198.3</v>
      </c>
      <c r="H290" s="52">
        <f t="shared" si="11"/>
        <v>208.4133</v>
      </c>
      <c r="I290" s="52">
        <f t="shared" si="12"/>
        <v>218.833965</v>
      </c>
    </row>
    <row r="291" spans="1:9" ht="25.5">
      <c r="A291" s="50" t="s">
        <v>5</v>
      </c>
      <c r="B291" s="46" t="s">
        <v>623</v>
      </c>
      <c r="C291" s="46" t="s">
        <v>84</v>
      </c>
      <c r="D291" s="46" t="s">
        <v>625</v>
      </c>
      <c r="E291" s="46" t="s">
        <v>331</v>
      </c>
      <c r="F291" s="46" t="s">
        <v>6</v>
      </c>
      <c r="G291" s="47">
        <v>14988</v>
      </c>
      <c r="H291" s="52">
        <f t="shared" si="11"/>
        <v>15752.387999999999</v>
      </c>
      <c r="I291" s="52">
        <f t="shared" si="12"/>
        <v>16540.0074</v>
      </c>
    </row>
    <row r="292" spans="1:9" ht="51">
      <c r="A292" s="67" t="s">
        <v>85</v>
      </c>
      <c r="B292" s="46" t="s">
        <v>623</v>
      </c>
      <c r="C292" s="46" t="s">
        <v>84</v>
      </c>
      <c r="D292" s="46" t="s">
        <v>625</v>
      </c>
      <c r="E292" s="46" t="s">
        <v>331</v>
      </c>
      <c r="F292" s="46" t="s">
        <v>26</v>
      </c>
      <c r="G292" s="47">
        <v>124689.87</v>
      </c>
      <c r="H292" s="52">
        <f t="shared" si="11"/>
        <v>131049.05337</v>
      </c>
      <c r="I292" s="52">
        <f t="shared" si="12"/>
        <v>137601.5060385</v>
      </c>
    </row>
    <row r="293" spans="1:9" ht="12.75">
      <c r="A293" s="48" t="s">
        <v>27</v>
      </c>
      <c r="B293" s="46" t="s">
        <v>623</v>
      </c>
      <c r="C293" s="46" t="s">
        <v>84</v>
      </c>
      <c r="D293" s="46" t="s">
        <v>625</v>
      </c>
      <c r="E293" s="46" t="s">
        <v>331</v>
      </c>
      <c r="F293" s="46" t="s">
        <v>28</v>
      </c>
      <c r="G293" s="47">
        <v>5154.5</v>
      </c>
      <c r="H293" s="52">
        <f t="shared" si="11"/>
        <v>5417.3795</v>
      </c>
      <c r="I293" s="52">
        <f t="shared" si="12"/>
        <v>5688.248475</v>
      </c>
    </row>
    <row r="294" spans="1:9" ht="25.5">
      <c r="A294" s="53" t="s">
        <v>7</v>
      </c>
      <c r="B294" s="46" t="s">
        <v>623</v>
      </c>
      <c r="C294" s="46" t="s">
        <v>84</v>
      </c>
      <c r="D294" s="46" t="s">
        <v>625</v>
      </c>
      <c r="E294" s="46" t="s">
        <v>331</v>
      </c>
      <c r="F294" s="46" t="s">
        <v>8</v>
      </c>
      <c r="G294" s="47">
        <v>378.18</v>
      </c>
      <c r="H294" s="52">
        <f t="shared" si="11"/>
        <v>397.46718</v>
      </c>
      <c r="I294" s="52">
        <f t="shared" si="12"/>
        <v>417.340539</v>
      </c>
    </row>
    <row r="295" spans="1:9" ht="25.5">
      <c r="A295" s="53" t="s">
        <v>9</v>
      </c>
      <c r="B295" s="46" t="s">
        <v>623</v>
      </c>
      <c r="C295" s="46" t="s">
        <v>84</v>
      </c>
      <c r="D295" s="46" t="s">
        <v>625</v>
      </c>
      <c r="E295" s="46" t="s">
        <v>331</v>
      </c>
      <c r="F295" s="46" t="s">
        <v>10</v>
      </c>
      <c r="G295" s="47">
        <v>7.62</v>
      </c>
      <c r="H295" s="52">
        <f t="shared" si="11"/>
        <v>8.008619999999999</v>
      </c>
      <c r="I295" s="52">
        <f t="shared" si="12"/>
        <v>8.409051</v>
      </c>
    </row>
    <row r="296" spans="1:9" ht="12.75">
      <c r="A296" s="42" t="s">
        <v>86</v>
      </c>
      <c r="B296" s="43"/>
      <c r="C296" s="43" t="s">
        <v>84</v>
      </c>
      <c r="D296" s="43" t="s">
        <v>630</v>
      </c>
      <c r="E296" s="46"/>
      <c r="F296" s="46"/>
      <c r="G296" s="44">
        <f>G297+G383+G388+G395+G402+G337</f>
        <v>327947.22</v>
      </c>
      <c r="H296" s="44">
        <f>H297+H383+H388+H395+H402+H337</f>
        <v>342969.7302199999</v>
      </c>
      <c r="I296" s="44">
        <f>I297+I383+I388+I395+I402+I337</f>
        <v>358401.366731</v>
      </c>
    </row>
    <row r="297" spans="1:9" ht="12.75">
      <c r="A297" s="42" t="s">
        <v>332</v>
      </c>
      <c r="B297" s="43" t="s">
        <v>623</v>
      </c>
      <c r="C297" s="43" t="s">
        <v>84</v>
      </c>
      <c r="D297" s="43" t="s">
        <v>630</v>
      </c>
      <c r="E297" s="43" t="s">
        <v>333</v>
      </c>
      <c r="F297" s="43"/>
      <c r="G297" s="44">
        <f>G298+G300+G302+G304+G306+G308+G310+G312+G314+G316+G318+G321+G324+G326+G329</f>
        <v>164026.66</v>
      </c>
      <c r="H297" s="44">
        <f>H298+H300+H302+H304+H306+H308+H310+H312+H314+H316+H318+H321+H324+H326+H329</f>
        <v>172440.40865999996</v>
      </c>
      <c r="I297" s="44">
        <f>I298+I300+I302+I304+I306+I308+I310+I312+I314+I316+I318+I321+I324+I326+I329</f>
        <v>181062.42909299998</v>
      </c>
    </row>
    <row r="298" spans="1:9" ht="38.25">
      <c r="A298" s="42" t="s">
        <v>334</v>
      </c>
      <c r="B298" s="43" t="s">
        <v>623</v>
      </c>
      <c r="C298" s="43" t="s">
        <v>84</v>
      </c>
      <c r="D298" s="43" t="s">
        <v>630</v>
      </c>
      <c r="E298" s="43" t="s">
        <v>335</v>
      </c>
      <c r="F298" s="43"/>
      <c r="G298" s="44">
        <f>G299</f>
        <v>150</v>
      </c>
      <c r="H298" s="44">
        <f>H299</f>
        <v>157.64999999999998</v>
      </c>
      <c r="I298" s="44">
        <f>I299</f>
        <v>165.53249999999997</v>
      </c>
    </row>
    <row r="299" spans="1:9" ht="25.5">
      <c r="A299" s="50" t="s">
        <v>5</v>
      </c>
      <c r="B299" s="46" t="s">
        <v>623</v>
      </c>
      <c r="C299" s="46" t="s">
        <v>84</v>
      </c>
      <c r="D299" s="46" t="s">
        <v>630</v>
      </c>
      <c r="E299" s="46" t="s">
        <v>335</v>
      </c>
      <c r="F299" s="46" t="s">
        <v>6</v>
      </c>
      <c r="G299" s="47">
        <v>150</v>
      </c>
      <c r="H299" s="52">
        <f>G299*1.051</f>
        <v>157.64999999999998</v>
      </c>
      <c r="I299" s="52">
        <f>H299*1.05</f>
        <v>165.53249999999997</v>
      </c>
    </row>
    <row r="300" spans="1:9" ht="25.5">
      <c r="A300" s="42" t="s">
        <v>336</v>
      </c>
      <c r="B300" s="43" t="s">
        <v>623</v>
      </c>
      <c r="C300" s="43" t="s">
        <v>84</v>
      </c>
      <c r="D300" s="43" t="s">
        <v>630</v>
      </c>
      <c r="E300" s="43" t="s">
        <v>337</v>
      </c>
      <c r="F300" s="43"/>
      <c r="G300" s="44">
        <f>G301</f>
        <v>40</v>
      </c>
      <c r="H300" s="44">
        <f>H301</f>
        <v>42.04</v>
      </c>
      <c r="I300" s="44">
        <f>I301</f>
        <v>44.142</v>
      </c>
    </row>
    <row r="301" spans="1:9" ht="25.5">
      <c r="A301" s="50" t="s">
        <v>5</v>
      </c>
      <c r="B301" s="46" t="s">
        <v>623</v>
      </c>
      <c r="C301" s="46" t="s">
        <v>84</v>
      </c>
      <c r="D301" s="46" t="s">
        <v>630</v>
      </c>
      <c r="E301" s="46" t="s">
        <v>337</v>
      </c>
      <c r="F301" s="46" t="s">
        <v>6</v>
      </c>
      <c r="G301" s="47">
        <v>40</v>
      </c>
      <c r="H301" s="52">
        <f>G301*1.051</f>
        <v>42.04</v>
      </c>
      <c r="I301" s="52">
        <f>H301*1.05</f>
        <v>44.142</v>
      </c>
    </row>
    <row r="302" spans="1:9" ht="38.25">
      <c r="A302" s="42" t="s">
        <v>338</v>
      </c>
      <c r="B302" s="43" t="s">
        <v>623</v>
      </c>
      <c r="C302" s="43" t="s">
        <v>84</v>
      </c>
      <c r="D302" s="43" t="s">
        <v>630</v>
      </c>
      <c r="E302" s="43" t="s">
        <v>339</v>
      </c>
      <c r="F302" s="43"/>
      <c r="G302" s="44">
        <f>G303</f>
        <v>50</v>
      </c>
      <c r="H302" s="44">
        <f>H303</f>
        <v>52.55</v>
      </c>
      <c r="I302" s="44">
        <f>I303</f>
        <v>55.1775</v>
      </c>
    </row>
    <row r="303" spans="1:9" ht="25.5">
      <c r="A303" s="50" t="s">
        <v>5</v>
      </c>
      <c r="B303" s="46" t="s">
        <v>623</v>
      </c>
      <c r="C303" s="46" t="s">
        <v>84</v>
      </c>
      <c r="D303" s="46" t="s">
        <v>630</v>
      </c>
      <c r="E303" s="46" t="s">
        <v>339</v>
      </c>
      <c r="F303" s="46" t="s">
        <v>6</v>
      </c>
      <c r="G303" s="47">
        <v>50</v>
      </c>
      <c r="H303" s="52">
        <f>G303*1.051</f>
        <v>52.55</v>
      </c>
      <c r="I303" s="52">
        <f>H303*1.05</f>
        <v>55.1775</v>
      </c>
    </row>
    <row r="304" spans="1:9" ht="25.5">
      <c r="A304" s="42" t="s">
        <v>340</v>
      </c>
      <c r="B304" s="43" t="s">
        <v>623</v>
      </c>
      <c r="C304" s="43" t="s">
        <v>84</v>
      </c>
      <c r="D304" s="43" t="s">
        <v>630</v>
      </c>
      <c r="E304" s="43" t="s">
        <v>341</v>
      </c>
      <c r="F304" s="43"/>
      <c r="G304" s="44">
        <f>G305</f>
        <v>40</v>
      </c>
      <c r="H304" s="44">
        <f>H305</f>
        <v>42.04</v>
      </c>
      <c r="I304" s="44">
        <f>I305</f>
        <v>44.142</v>
      </c>
    </row>
    <row r="305" spans="1:9" ht="25.5">
      <c r="A305" s="50" t="s">
        <v>5</v>
      </c>
      <c r="B305" s="46" t="s">
        <v>623</v>
      </c>
      <c r="C305" s="46" t="s">
        <v>84</v>
      </c>
      <c r="D305" s="46" t="s">
        <v>630</v>
      </c>
      <c r="E305" s="46" t="s">
        <v>341</v>
      </c>
      <c r="F305" s="46" t="s">
        <v>6</v>
      </c>
      <c r="G305" s="47">
        <v>40</v>
      </c>
      <c r="H305" s="52">
        <f>G305*1.051</f>
        <v>42.04</v>
      </c>
      <c r="I305" s="52">
        <f>H305*1.05</f>
        <v>44.142</v>
      </c>
    </row>
    <row r="306" spans="1:9" ht="25.5">
      <c r="A306" s="42" t="s">
        <v>342</v>
      </c>
      <c r="B306" s="43" t="s">
        <v>623</v>
      </c>
      <c r="C306" s="43" t="s">
        <v>84</v>
      </c>
      <c r="D306" s="43" t="s">
        <v>630</v>
      </c>
      <c r="E306" s="43" t="s">
        <v>343</v>
      </c>
      <c r="F306" s="43"/>
      <c r="G306" s="44">
        <f>G307</f>
        <v>120</v>
      </c>
      <c r="H306" s="44">
        <f>H307</f>
        <v>126.11999999999999</v>
      </c>
      <c r="I306" s="44">
        <f>I307</f>
        <v>132.426</v>
      </c>
    </row>
    <row r="307" spans="1:9" ht="25.5">
      <c r="A307" s="50" t="s">
        <v>5</v>
      </c>
      <c r="B307" s="46" t="s">
        <v>623</v>
      </c>
      <c r="C307" s="46" t="s">
        <v>84</v>
      </c>
      <c r="D307" s="46" t="s">
        <v>630</v>
      </c>
      <c r="E307" s="46" t="s">
        <v>343</v>
      </c>
      <c r="F307" s="46" t="s">
        <v>6</v>
      </c>
      <c r="G307" s="47">
        <v>120</v>
      </c>
      <c r="H307" s="52">
        <f>G307*1.051</f>
        <v>126.11999999999999</v>
      </c>
      <c r="I307" s="52">
        <f>H307*1.05</f>
        <v>132.426</v>
      </c>
    </row>
    <row r="308" spans="1:9" ht="38.25">
      <c r="A308" s="42" t="s">
        <v>344</v>
      </c>
      <c r="B308" s="43" t="s">
        <v>623</v>
      </c>
      <c r="C308" s="43" t="s">
        <v>84</v>
      </c>
      <c r="D308" s="43" t="s">
        <v>630</v>
      </c>
      <c r="E308" s="43" t="s">
        <v>345</v>
      </c>
      <c r="F308" s="43"/>
      <c r="G308" s="44">
        <f>G309</f>
        <v>70</v>
      </c>
      <c r="H308" s="44">
        <f>H309</f>
        <v>73.57</v>
      </c>
      <c r="I308" s="44">
        <f>I309</f>
        <v>77.24849999999999</v>
      </c>
    </row>
    <row r="309" spans="1:9" ht="25.5">
      <c r="A309" s="50" t="s">
        <v>5</v>
      </c>
      <c r="B309" s="46" t="s">
        <v>623</v>
      </c>
      <c r="C309" s="46" t="s">
        <v>84</v>
      </c>
      <c r="D309" s="46" t="s">
        <v>630</v>
      </c>
      <c r="E309" s="46" t="s">
        <v>345</v>
      </c>
      <c r="F309" s="46" t="s">
        <v>6</v>
      </c>
      <c r="G309" s="47">
        <v>70</v>
      </c>
      <c r="H309" s="52">
        <f>G309*1.051</f>
        <v>73.57</v>
      </c>
      <c r="I309" s="52">
        <f>H309*1.05</f>
        <v>77.24849999999999</v>
      </c>
    </row>
    <row r="310" spans="1:9" ht="12.75">
      <c r="A310" s="42" t="s">
        <v>346</v>
      </c>
      <c r="B310" s="43" t="s">
        <v>623</v>
      </c>
      <c r="C310" s="43" t="s">
        <v>84</v>
      </c>
      <c r="D310" s="43" t="s">
        <v>630</v>
      </c>
      <c r="E310" s="43" t="s">
        <v>347</v>
      </c>
      <c r="F310" s="43"/>
      <c r="G310" s="44">
        <f>G311</f>
        <v>70</v>
      </c>
      <c r="H310" s="44">
        <f>H311</f>
        <v>73.57</v>
      </c>
      <c r="I310" s="44">
        <f>I311</f>
        <v>77.24849999999999</v>
      </c>
    </row>
    <row r="311" spans="1:9" ht="25.5">
      <c r="A311" s="50" t="s">
        <v>5</v>
      </c>
      <c r="B311" s="46" t="s">
        <v>623</v>
      </c>
      <c r="C311" s="46" t="s">
        <v>84</v>
      </c>
      <c r="D311" s="46" t="s">
        <v>630</v>
      </c>
      <c r="E311" s="46" t="s">
        <v>347</v>
      </c>
      <c r="F311" s="46" t="s">
        <v>6</v>
      </c>
      <c r="G311" s="47">
        <v>70</v>
      </c>
      <c r="H311" s="52">
        <f>G311*1.051</f>
        <v>73.57</v>
      </c>
      <c r="I311" s="52">
        <f>H311*1.05</f>
        <v>77.24849999999999</v>
      </c>
    </row>
    <row r="312" spans="1:9" ht="25.5">
      <c r="A312" s="42" t="s">
        <v>348</v>
      </c>
      <c r="B312" s="43" t="s">
        <v>623</v>
      </c>
      <c r="C312" s="43" t="s">
        <v>84</v>
      </c>
      <c r="D312" s="43" t="s">
        <v>630</v>
      </c>
      <c r="E312" s="43" t="s">
        <v>349</v>
      </c>
      <c r="F312" s="43"/>
      <c r="G312" s="44">
        <f>G313</f>
        <v>20</v>
      </c>
      <c r="H312" s="44">
        <f>H313</f>
        <v>21.02</v>
      </c>
      <c r="I312" s="44">
        <f>I313</f>
        <v>22.071</v>
      </c>
    </row>
    <row r="313" spans="1:9" ht="25.5">
      <c r="A313" s="50" t="s">
        <v>5</v>
      </c>
      <c r="B313" s="46" t="s">
        <v>623</v>
      </c>
      <c r="C313" s="46" t="s">
        <v>84</v>
      </c>
      <c r="D313" s="46" t="s">
        <v>630</v>
      </c>
      <c r="E313" s="46" t="s">
        <v>349</v>
      </c>
      <c r="F313" s="46" t="s">
        <v>6</v>
      </c>
      <c r="G313" s="47">
        <v>20</v>
      </c>
      <c r="H313" s="52">
        <f>G313*1.051</f>
        <v>21.02</v>
      </c>
      <c r="I313" s="52">
        <f>H313*1.05</f>
        <v>22.071</v>
      </c>
    </row>
    <row r="314" spans="1:9" ht="25.5">
      <c r="A314" s="42" t="s">
        <v>350</v>
      </c>
      <c r="B314" s="43" t="s">
        <v>623</v>
      </c>
      <c r="C314" s="43" t="s">
        <v>84</v>
      </c>
      <c r="D314" s="43" t="s">
        <v>630</v>
      </c>
      <c r="E314" s="43" t="s">
        <v>351</v>
      </c>
      <c r="F314" s="43"/>
      <c r="G314" s="44">
        <f>G315</f>
        <v>20</v>
      </c>
      <c r="H314" s="44">
        <f>H315</f>
        <v>21.02</v>
      </c>
      <c r="I314" s="44">
        <f>I315</f>
        <v>22.071</v>
      </c>
    </row>
    <row r="315" spans="1:9" ht="25.5">
      <c r="A315" s="50" t="s">
        <v>5</v>
      </c>
      <c r="B315" s="46" t="s">
        <v>623</v>
      </c>
      <c r="C315" s="46" t="s">
        <v>84</v>
      </c>
      <c r="D315" s="46" t="s">
        <v>630</v>
      </c>
      <c r="E315" s="46" t="s">
        <v>351</v>
      </c>
      <c r="F315" s="46" t="s">
        <v>6</v>
      </c>
      <c r="G315" s="47">
        <v>20</v>
      </c>
      <c r="H315" s="52">
        <f>G315*1.051</f>
        <v>21.02</v>
      </c>
      <c r="I315" s="52">
        <f>H315*1.05</f>
        <v>22.071</v>
      </c>
    </row>
    <row r="316" spans="1:9" ht="38.25">
      <c r="A316" s="42" t="s">
        <v>352</v>
      </c>
      <c r="B316" s="43" t="s">
        <v>623</v>
      </c>
      <c r="C316" s="43" t="s">
        <v>84</v>
      </c>
      <c r="D316" s="43" t="s">
        <v>630</v>
      </c>
      <c r="E316" s="43" t="s">
        <v>353</v>
      </c>
      <c r="F316" s="43"/>
      <c r="G316" s="44">
        <f>G317</f>
        <v>50</v>
      </c>
      <c r="H316" s="44">
        <f>H317</f>
        <v>52.55</v>
      </c>
      <c r="I316" s="44">
        <f>I317</f>
        <v>55.1775</v>
      </c>
    </row>
    <row r="317" spans="1:9" ht="25.5">
      <c r="A317" s="50" t="s">
        <v>5</v>
      </c>
      <c r="B317" s="46" t="s">
        <v>623</v>
      </c>
      <c r="C317" s="46" t="s">
        <v>84</v>
      </c>
      <c r="D317" s="46" t="s">
        <v>630</v>
      </c>
      <c r="E317" s="46" t="s">
        <v>353</v>
      </c>
      <c r="F317" s="46" t="s">
        <v>6</v>
      </c>
      <c r="G317" s="47">
        <v>50</v>
      </c>
      <c r="H317" s="52">
        <f>G317*1.051</f>
        <v>52.55</v>
      </c>
      <c r="I317" s="52">
        <f>H317*1.05</f>
        <v>55.1775</v>
      </c>
    </row>
    <row r="318" spans="1:9" ht="38.25">
      <c r="A318" s="42" t="s">
        <v>354</v>
      </c>
      <c r="B318" s="43" t="s">
        <v>623</v>
      </c>
      <c r="C318" s="43" t="s">
        <v>84</v>
      </c>
      <c r="D318" s="43" t="s">
        <v>630</v>
      </c>
      <c r="E318" s="43" t="s">
        <v>355</v>
      </c>
      <c r="F318" s="43"/>
      <c r="G318" s="44">
        <f>G319+G320</f>
        <v>4929</v>
      </c>
      <c r="H318" s="44">
        <f>H319+H320</f>
        <v>5228.768</v>
      </c>
      <c r="I318" s="44">
        <f>I319+I320</f>
        <v>5490.206400000001</v>
      </c>
    </row>
    <row r="319" spans="1:9" ht="25.5">
      <c r="A319" s="50" t="s">
        <v>5</v>
      </c>
      <c r="B319" s="46" t="s">
        <v>623</v>
      </c>
      <c r="C319" s="46" t="s">
        <v>84</v>
      </c>
      <c r="D319" s="46" t="s">
        <v>630</v>
      </c>
      <c r="E319" s="46" t="s">
        <v>355</v>
      </c>
      <c r="F319" s="46" t="s">
        <v>6</v>
      </c>
      <c r="G319" s="47">
        <v>530</v>
      </c>
      <c r="H319" s="52">
        <f>G319*1.051</f>
        <v>557.03</v>
      </c>
      <c r="I319" s="52">
        <f>H319*1.05</f>
        <v>584.8815</v>
      </c>
    </row>
    <row r="320" spans="1:9" ht="12.75">
      <c r="A320" s="48" t="s">
        <v>27</v>
      </c>
      <c r="B320" s="46" t="s">
        <v>623</v>
      </c>
      <c r="C320" s="46" t="s">
        <v>84</v>
      </c>
      <c r="D320" s="46" t="s">
        <v>630</v>
      </c>
      <c r="E320" s="46" t="s">
        <v>355</v>
      </c>
      <c r="F320" s="46" t="s">
        <v>28</v>
      </c>
      <c r="G320" s="47">
        <f>4259+140</f>
        <v>4399</v>
      </c>
      <c r="H320" s="49">
        <f>G320*1.062</f>
        <v>4671.738</v>
      </c>
      <c r="I320" s="52">
        <f>H320*1.05</f>
        <v>4905.3249000000005</v>
      </c>
    </row>
    <row r="321" spans="1:9" ht="12.75">
      <c r="A321" s="42" t="s">
        <v>356</v>
      </c>
      <c r="B321" s="43" t="s">
        <v>623</v>
      </c>
      <c r="C321" s="43" t="s">
        <v>84</v>
      </c>
      <c r="D321" s="43" t="s">
        <v>630</v>
      </c>
      <c r="E321" s="43" t="s">
        <v>357</v>
      </c>
      <c r="F321" s="43"/>
      <c r="G321" s="44">
        <f>G322+G323</f>
        <v>24736.021999999997</v>
      </c>
      <c r="H321" s="44">
        <f>H322+H323</f>
        <v>25997.559122</v>
      </c>
      <c r="I321" s="44">
        <f>I322+I323</f>
        <v>27297.437078099996</v>
      </c>
    </row>
    <row r="322" spans="1:9" ht="25.5">
      <c r="A322" s="50" t="s">
        <v>5</v>
      </c>
      <c r="B322" s="46" t="s">
        <v>623</v>
      </c>
      <c r="C322" s="46" t="s">
        <v>84</v>
      </c>
      <c r="D322" s="46" t="s">
        <v>630</v>
      </c>
      <c r="E322" s="46" t="s">
        <v>357</v>
      </c>
      <c r="F322" s="46" t="s">
        <v>6</v>
      </c>
      <c r="G322" s="47">
        <v>5761.027</v>
      </c>
      <c r="H322" s="52">
        <f>G322*1.051</f>
        <v>6054.839376999999</v>
      </c>
      <c r="I322" s="52">
        <f>H322*1.05</f>
        <v>6357.58134585</v>
      </c>
    </row>
    <row r="323" spans="1:9" ht="12.75">
      <c r="A323" s="48" t="s">
        <v>27</v>
      </c>
      <c r="B323" s="46" t="s">
        <v>623</v>
      </c>
      <c r="C323" s="46" t="s">
        <v>84</v>
      </c>
      <c r="D323" s="46" t="s">
        <v>630</v>
      </c>
      <c r="E323" s="46" t="s">
        <v>357</v>
      </c>
      <c r="F323" s="46" t="s">
        <v>28</v>
      </c>
      <c r="G323" s="47">
        <v>18974.995</v>
      </c>
      <c r="H323" s="52">
        <f>G323*1.051</f>
        <v>19942.719745</v>
      </c>
      <c r="I323" s="52">
        <f>H323*1.05</f>
        <v>20939.85573225</v>
      </c>
    </row>
    <row r="324" spans="1:9" ht="38.25">
      <c r="A324" s="42" t="s">
        <v>358</v>
      </c>
      <c r="B324" s="43" t="s">
        <v>623</v>
      </c>
      <c r="C324" s="43" t="s">
        <v>84</v>
      </c>
      <c r="D324" s="43" t="s">
        <v>630</v>
      </c>
      <c r="E324" s="43" t="s">
        <v>359</v>
      </c>
      <c r="F324" s="43"/>
      <c r="G324" s="44">
        <f>G325</f>
        <v>277.5</v>
      </c>
      <c r="H324" s="44">
        <f>H325</f>
        <v>291.6525</v>
      </c>
      <c r="I324" s="44">
        <f>I325</f>
        <v>306.235125</v>
      </c>
    </row>
    <row r="325" spans="1:9" ht="12.75">
      <c r="A325" s="48" t="s">
        <v>27</v>
      </c>
      <c r="B325" s="46" t="s">
        <v>623</v>
      </c>
      <c r="C325" s="46" t="s">
        <v>84</v>
      </c>
      <c r="D325" s="46" t="s">
        <v>630</v>
      </c>
      <c r="E325" s="46" t="s">
        <v>359</v>
      </c>
      <c r="F325" s="46" t="s">
        <v>28</v>
      </c>
      <c r="G325" s="47">
        <v>277.5</v>
      </c>
      <c r="H325" s="52">
        <f>G325*1.051</f>
        <v>291.6525</v>
      </c>
      <c r="I325" s="52">
        <f>H325*1.05</f>
        <v>306.235125</v>
      </c>
    </row>
    <row r="326" spans="1:9" ht="38.25">
      <c r="A326" s="42" t="s">
        <v>360</v>
      </c>
      <c r="B326" s="43" t="s">
        <v>623</v>
      </c>
      <c r="C326" s="43" t="s">
        <v>84</v>
      </c>
      <c r="D326" s="43" t="s">
        <v>630</v>
      </c>
      <c r="E326" s="43" t="s">
        <v>361</v>
      </c>
      <c r="F326" s="43"/>
      <c r="G326" s="44">
        <f>G327+G328</f>
        <v>1000</v>
      </c>
      <c r="H326" s="44">
        <f>H327+H328</f>
        <v>1051</v>
      </c>
      <c r="I326" s="44">
        <f>I327+I328</f>
        <v>1103.55</v>
      </c>
    </row>
    <row r="327" spans="1:9" ht="25.5">
      <c r="A327" s="50" t="s">
        <v>5</v>
      </c>
      <c r="B327" s="46" t="s">
        <v>623</v>
      </c>
      <c r="C327" s="46" t="s">
        <v>84</v>
      </c>
      <c r="D327" s="46" t="s">
        <v>630</v>
      </c>
      <c r="E327" s="46" t="s">
        <v>361</v>
      </c>
      <c r="F327" s="46" t="s">
        <v>6</v>
      </c>
      <c r="G327" s="47">
        <v>400</v>
      </c>
      <c r="H327" s="52">
        <f>G327*1.051</f>
        <v>420.4</v>
      </c>
      <c r="I327" s="52">
        <f>H327*1.05</f>
        <v>441.42</v>
      </c>
    </row>
    <row r="328" spans="1:9" ht="12.75">
      <c r="A328" s="48" t="s">
        <v>27</v>
      </c>
      <c r="B328" s="46" t="s">
        <v>623</v>
      </c>
      <c r="C328" s="46" t="s">
        <v>84</v>
      </c>
      <c r="D328" s="46" t="s">
        <v>630</v>
      </c>
      <c r="E328" s="46" t="s">
        <v>361</v>
      </c>
      <c r="F328" s="46" t="s">
        <v>28</v>
      </c>
      <c r="G328" s="47">
        <v>600</v>
      </c>
      <c r="H328" s="52">
        <f>G328*1.051</f>
        <v>630.5999999999999</v>
      </c>
      <c r="I328" s="52">
        <f>H328*1.05</f>
        <v>662.1299999999999</v>
      </c>
    </row>
    <row r="329" spans="1:9" ht="38.25">
      <c r="A329" s="42" t="s">
        <v>362</v>
      </c>
      <c r="B329" s="43" t="s">
        <v>623</v>
      </c>
      <c r="C329" s="43" t="s">
        <v>84</v>
      </c>
      <c r="D329" s="43" t="s">
        <v>630</v>
      </c>
      <c r="E329" s="43" t="s">
        <v>363</v>
      </c>
      <c r="F329" s="43"/>
      <c r="G329" s="44">
        <f>G330+G331+G332+G333+G334+G335+G336</f>
        <v>132454.138</v>
      </c>
      <c r="H329" s="44">
        <f>H330+H331+H332+H333+H334+H335+H336</f>
        <v>139209.29903799997</v>
      </c>
      <c r="I329" s="44">
        <f>I330+I331+I332+I333+I334+I335+I336</f>
        <v>146169.76398989998</v>
      </c>
    </row>
    <row r="330" spans="1:9" ht="25.5">
      <c r="A330" s="50" t="s">
        <v>634</v>
      </c>
      <c r="B330" s="46" t="s">
        <v>623</v>
      </c>
      <c r="C330" s="46" t="s">
        <v>84</v>
      </c>
      <c r="D330" s="46" t="s">
        <v>630</v>
      </c>
      <c r="E330" s="46" t="s">
        <v>363</v>
      </c>
      <c r="F330" s="46" t="s">
        <v>75</v>
      </c>
      <c r="G330" s="47">
        <v>4239</v>
      </c>
      <c r="H330" s="52">
        <f aca="true" t="shared" si="13" ref="H330:H336">G330*1.051</f>
        <v>4455.188999999999</v>
      </c>
      <c r="I330" s="52">
        <f aca="true" t="shared" si="14" ref="I330:I336">H330*1.05</f>
        <v>4677.94845</v>
      </c>
    </row>
    <row r="331" spans="1:9" ht="25.5">
      <c r="A331" s="50" t="s">
        <v>3</v>
      </c>
      <c r="B331" s="46" t="s">
        <v>623</v>
      </c>
      <c r="C331" s="46" t="s">
        <v>84</v>
      </c>
      <c r="D331" s="46" t="s">
        <v>630</v>
      </c>
      <c r="E331" s="46" t="s">
        <v>363</v>
      </c>
      <c r="F331" s="46" t="s">
        <v>4</v>
      </c>
      <c r="G331" s="47">
        <v>594.2</v>
      </c>
      <c r="H331" s="52">
        <f t="shared" si="13"/>
        <v>624.5042</v>
      </c>
      <c r="I331" s="52">
        <f t="shared" si="14"/>
        <v>655.72941</v>
      </c>
    </row>
    <row r="332" spans="1:9" ht="25.5">
      <c r="A332" s="50" t="s">
        <v>5</v>
      </c>
      <c r="B332" s="46" t="s">
        <v>623</v>
      </c>
      <c r="C332" s="46" t="s">
        <v>84</v>
      </c>
      <c r="D332" s="46" t="s">
        <v>630</v>
      </c>
      <c r="E332" s="46" t="s">
        <v>363</v>
      </c>
      <c r="F332" s="46" t="s">
        <v>6</v>
      </c>
      <c r="G332" s="47">
        <f>20307.3+88+180</f>
        <v>20575.3</v>
      </c>
      <c r="H332" s="52">
        <f t="shared" si="13"/>
        <v>21624.6403</v>
      </c>
      <c r="I332" s="52">
        <f t="shared" si="14"/>
        <v>22705.872315</v>
      </c>
    </row>
    <row r="333" spans="1:9" ht="51">
      <c r="A333" s="67" t="s">
        <v>85</v>
      </c>
      <c r="B333" s="46" t="s">
        <v>623</v>
      </c>
      <c r="C333" s="46" t="s">
        <v>84</v>
      </c>
      <c r="D333" s="46" t="s">
        <v>630</v>
      </c>
      <c r="E333" s="46" t="s">
        <v>363</v>
      </c>
      <c r="F333" s="46" t="s">
        <v>26</v>
      </c>
      <c r="G333" s="47">
        <v>87020.23</v>
      </c>
      <c r="H333" s="52">
        <f t="shared" si="13"/>
        <v>91458.26172999998</v>
      </c>
      <c r="I333" s="52">
        <f t="shared" si="14"/>
        <v>96031.17481649999</v>
      </c>
    </row>
    <row r="334" spans="1:9" ht="12.75">
      <c r="A334" s="48" t="s">
        <v>27</v>
      </c>
      <c r="B334" s="46" t="s">
        <v>623</v>
      </c>
      <c r="C334" s="46" t="s">
        <v>84</v>
      </c>
      <c r="D334" s="46" t="s">
        <v>630</v>
      </c>
      <c r="E334" s="46" t="s">
        <v>363</v>
      </c>
      <c r="F334" s="46" t="s">
        <v>28</v>
      </c>
      <c r="G334" s="47">
        <v>18894.5</v>
      </c>
      <c r="H334" s="52">
        <f t="shared" si="13"/>
        <v>19858.119499999997</v>
      </c>
      <c r="I334" s="52">
        <f t="shared" si="14"/>
        <v>20851.025475</v>
      </c>
    </row>
    <row r="335" spans="1:9" ht="25.5">
      <c r="A335" s="53" t="s">
        <v>7</v>
      </c>
      <c r="B335" s="46" t="s">
        <v>623</v>
      </c>
      <c r="C335" s="46" t="s">
        <v>84</v>
      </c>
      <c r="D335" s="46" t="s">
        <v>630</v>
      </c>
      <c r="E335" s="46" t="s">
        <v>363</v>
      </c>
      <c r="F335" s="46" t="s">
        <v>8</v>
      </c>
      <c r="G335" s="47">
        <v>1119.912</v>
      </c>
      <c r="H335" s="52">
        <f t="shared" si="13"/>
        <v>1177.027512</v>
      </c>
      <c r="I335" s="52">
        <f t="shared" si="14"/>
        <v>1235.8788875999999</v>
      </c>
    </row>
    <row r="336" spans="1:9" ht="25.5">
      <c r="A336" s="53" t="s">
        <v>9</v>
      </c>
      <c r="B336" s="46" t="s">
        <v>623</v>
      </c>
      <c r="C336" s="46" t="s">
        <v>84</v>
      </c>
      <c r="D336" s="46" t="s">
        <v>630</v>
      </c>
      <c r="E336" s="46" t="s">
        <v>363</v>
      </c>
      <c r="F336" s="46" t="s">
        <v>10</v>
      </c>
      <c r="G336" s="47">
        <v>10.996</v>
      </c>
      <c r="H336" s="52">
        <f t="shared" si="13"/>
        <v>11.556796</v>
      </c>
      <c r="I336" s="52">
        <f t="shared" si="14"/>
        <v>12.134635800000002</v>
      </c>
    </row>
    <row r="337" spans="1:9" ht="25.5">
      <c r="A337" s="42" t="s">
        <v>364</v>
      </c>
      <c r="B337" s="43" t="s">
        <v>623</v>
      </c>
      <c r="C337" s="43" t="s">
        <v>84</v>
      </c>
      <c r="D337" s="43" t="s">
        <v>630</v>
      </c>
      <c r="E337" s="43" t="s">
        <v>365</v>
      </c>
      <c r="F337" s="43"/>
      <c r="G337" s="44">
        <f>G338+G341+G349+G351+G353+G355+G357+G359+G361+G363+G365+G367+G369+G371+G373+G375+G377+G379+G381</f>
        <v>163920.56</v>
      </c>
      <c r="H337" s="44">
        <f>H338+H341+H349+H351+H353+H355+H357+H359+H361+H363+H365+H367+H369+H371+H373+H375+H377+H379+H381</f>
        <v>170529.32155999998</v>
      </c>
      <c r="I337" s="44">
        <f>I338+I341+I349+I351+I353+I355+I357+I359+I361+I363+I365+I367+I369+I371+I373+I375+I377+I379+I381</f>
        <v>177338.937638</v>
      </c>
    </row>
    <row r="338" spans="1:9" ht="38.25">
      <c r="A338" s="42" t="s">
        <v>366</v>
      </c>
      <c r="B338" s="43" t="s">
        <v>623</v>
      </c>
      <c r="C338" s="43" t="s">
        <v>84</v>
      </c>
      <c r="D338" s="43" t="s">
        <v>630</v>
      </c>
      <c r="E338" s="43" t="s">
        <v>367</v>
      </c>
      <c r="F338" s="43"/>
      <c r="G338" s="44">
        <f>G339+G340</f>
        <v>31248.760000000002</v>
      </c>
      <c r="H338" s="44">
        <f>H339+H340</f>
        <v>32842.44676</v>
      </c>
      <c r="I338" s="44">
        <f>I339+I340</f>
        <v>34484.56909799999</v>
      </c>
    </row>
    <row r="339" spans="1:9" ht="51">
      <c r="A339" s="67" t="s">
        <v>85</v>
      </c>
      <c r="B339" s="46" t="s">
        <v>623</v>
      </c>
      <c r="C339" s="46" t="s">
        <v>84</v>
      </c>
      <c r="D339" s="46" t="s">
        <v>630</v>
      </c>
      <c r="E339" s="46" t="s">
        <v>367</v>
      </c>
      <c r="F339" s="46" t="s">
        <v>26</v>
      </c>
      <c r="G339" s="47">
        <f>16295.6+6290.4+7870.7</f>
        <v>30456.7</v>
      </c>
      <c r="H339" s="52">
        <f>G339*1.051</f>
        <v>32009.9917</v>
      </c>
      <c r="I339" s="52">
        <f>H339*1.05</f>
        <v>33610.491285</v>
      </c>
    </row>
    <row r="340" spans="1:9" ht="12.75">
      <c r="A340" s="48" t="s">
        <v>27</v>
      </c>
      <c r="B340" s="46" t="s">
        <v>623</v>
      </c>
      <c r="C340" s="46" t="s">
        <v>84</v>
      </c>
      <c r="D340" s="46" t="s">
        <v>630</v>
      </c>
      <c r="E340" s="46" t="s">
        <v>367</v>
      </c>
      <c r="F340" s="46" t="s">
        <v>28</v>
      </c>
      <c r="G340" s="47">
        <f>446.26+144.14+201.66</f>
        <v>792.06</v>
      </c>
      <c r="H340" s="52">
        <f>G340*1.051</f>
        <v>832.4550599999999</v>
      </c>
      <c r="I340" s="52">
        <f>H340*1.05</f>
        <v>874.0778129999999</v>
      </c>
    </row>
    <row r="341" spans="1:9" ht="38.25">
      <c r="A341" s="42" t="s">
        <v>368</v>
      </c>
      <c r="B341" s="43" t="s">
        <v>623</v>
      </c>
      <c r="C341" s="43" t="s">
        <v>84</v>
      </c>
      <c r="D341" s="43" t="s">
        <v>630</v>
      </c>
      <c r="E341" s="43" t="s">
        <v>369</v>
      </c>
      <c r="F341" s="43"/>
      <c r="G341" s="44">
        <f>G342+G343+G344+G345+G347+G348+G346</f>
        <v>47498.5</v>
      </c>
      <c r="H341" s="44">
        <f>H342+H343+H344+H345+H347+H348+H346</f>
        <v>48169.7365</v>
      </c>
      <c r="I341" s="44">
        <f>I342+I343+I344+I345+I347+I348+I346</f>
        <v>48861.373325</v>
      </c>
    </row>
    <row r="342" spans="1:9" ht="12.75">
      <c r="A342" s="48" t="s">
        <v>632</v>
      </c>
      <c r="B342" s="46" t="s">
        <v>623</v>
      </c>
      <c r="C342" s="46" t="s">
        <v>84</v>
      </c>
      <c r="D342" s="46" t="s">
        <v>630</v>
      </c>
      <c r="E342" s="46" t="s">
        <v>369</v>
      </c>
      <c r="F342" s="46" t="s">
        <v>31</v>
      </c>
      <c r="G342" s="47">
        <v>34337</v>
      </c>
      <c r="H342" s="49">
        <f>G342</f>
        <v>34337</v>
      </c>
      <c r="I342" s="49">
        <f>H342</f>
        <v>34337</v>
      </c>
    </row>
    <row r="343" spans="1:9" ht="25.5">
      <c r="A343" s="50" t="s">
        <v>634</v>
      </c>
      <c r="B343" s="46" t="s">
        <v>623</v>
      </c>
      <c r="C343" s="46" t="s">
        <v>84</v>
      </c>
      <c r="D343" s="46" t="s">
        <v>630</v>
      </c>
      <c r="E343" s="46" t="s">
        <v>369</v>
      </c>
      <c r="F343" s="46" t="s">
        <v>75</v>
      </c>
      <c r="G343" s="47">
        <v>1220.9</v>
      </c>
      <c r="H343" s="52">
        <f aca="true" t="shared" si="15" ref="H343:H348">G343*1.051</f>
        <v>1283.1659</v>
      </c>
      <c r="I343" s="52">
        <f aca="true" t="shared" si="16" ref="I343:I348">H343*1.05</f>
        <v>1347.324195</v>
      </c>
    </row>
    <row r="344" spans="1:9" ht="25.5">
      <c r="A344" s="50" t="s">
        <v>3</v>
      </c>
      <c r="B344" s="46" t="s">
        <v>623</v>
      </c>
      <c r="C344" s="46" t="s">
        <v>84</v>
      </c>
      <c r="D344" s="46" t="s">
        <v>630</v>
      </c>
      <c r="E344" s="46" t="s">
        <v>369</v>
      </c>
      <c r="F344" s="46" t="s">
        <v>4</v>
      </c>
      <c r="G344" s="47">
        <v>59.7</v>
      </c>
      <c r="H344" s="52">
        <f t="shared" si="15"/>
        <v>62.7447</v>
      </c>
      <c r="I344" s="52">
        <f t="shared" si="16"/>
        <v>65.881935</v>
      </c>
    </row>
    <row r="345" spans="1:9" ht="25.5">
      <c r="A345" s="50" t="s">
        <v>5</v>
      </c>
      <c r="B345" s="46" t="s">
        <v>623</v>
      </c>
      <c r="C345" s="46" t="s">
        <v>84</v>
      </c>
      <c r="D345" s="46" t="s">
        <v>630</v>
      </c>
      <c r="E345" s="46" t="s">
        <v>369</v>
      </c>
      <c r="F345" s="46" t="s">
        <v>6</v>
      </c>
      <c r="G345" s="47">
        <v>8936.2</v>
      </c>
      <c r="H345" s="52">
        <f t="shared" si="15"/>
        <v>9391.9462</v>
      </c>
      <c r="I345" s="52">
        <f t="shared" si="16"/>
        <v>9861.543510000001</v>
      </c>
    </row>
    <row r="346" spans="1:9" ht="12.75">
      <c r="A346" s="48" t="s">
        <v>27</v>
      </c>
      <c r="B346" s="46" t="s">
        <v>623</v>
      </c>
      <c r="C346" s="46" t="s">
        <v>84</v>
      </c>
      <c r="D346" s="46" t="s">
        <v>630</v>
      </c>
      <c r="E346" s="46" t="s">
        <v>369</v>
      </c>
      <c r="F346" s="46" t="s">
        <v>28</v>
      </c>
      <c r="G346" s="47">
        <v>1770.7</v>
      </c>
      <c r="H346" s="52">
        <f t="shared" si="15"/>
        <v>1861.0057</v>
      </c>
      <c r="I346" s="52">
        <f t="shared" si="16"/>
        <v>1954.055985</v>
      </c>
    </row>
    <row r="347" spans="1:9" ht="25.5">
      <c r="A347" s="53" t="s">
        <v>7</v>
      </c>
      <c r="B347" s="46" t="s">
        <v>623</v>
      </c>
      <c r="C347" s="46" t="s">
        <v>84</v>
      </c>
      <c r="D347" s="46" t="s">
        <v>630</v>
      </c>
      <c r="E347" s="46" t="s">
        <v>369</v>
      </c>
      <c r="F347" s="46" t="s">
        <v>8</v>
      </c>
      <c r="G347" s="47">
        <v>1172</v>
      </c>
      <c r="H347" s="52">
        <f t="shared" si="15"/>
        <v>1231.772</v>
      </c>
      <c r="I347" s="52">
        <f t="shared" si="16"/>
        <v>1293.3606</v>
      </c>
    </row>
    <row r="348" spans="1:9" ht="25.5">
      <c r="A348" s="53" t="s">
        <v>9</v>
      </c>
      <c r="B348" s="46" t="s">
        <v>623</v>
      </c>
      <c r="C348" s="46" t="s">
        <v>84</v>
      </c>
      <c r="D348" s="46" t="s">
        <v>630</v>
      </c>
      <c r="E348" s="46" t="s">
        <v>369</v>
      </c>
      <c r="F348" s="46" t="s">
        <v>10</v>
      </c>
      <c r="G348" s="47">
        <v>2</v>
      </c>
      <c r="H348" s="52">
        <f t="shared" si="15"/>
        <v>2.102</v>
      </c>
      <c r="I348" s="52">
        <f t="shared" si="16"/>
        <v>2.2071</v>
      </c>
    </row>
    <row r="349" spans="1:9" ht="38.25">
      <c r="A349" s="42" t="s">
        <v>370</v>
      </c>
      <c r="B349" s="43" t="s">
        <v>623</v>
      </c>
      <c r="C349" s="43" t="s">
        <v>84</v>
      </c>
      <c r="D349" s="43" t="s">
        <v>630</v>
      </c>
      <c r="E349" s="43" t="s">
        <v>371</v>
      </c>
      <c r="F349" s="43"/>
      <c r="G349" s="44">
        <f>G350</f>
        <v>5150</v>
      </c>
      <c r="H349" s="44">
        <f>H350</f>
        <v>5412.65</v>
      </c>
      <c r="I349" s="44">
        <f>I350</f>
        <v>5683.2825</v>
      </c>
    </row>
    <row r="350" spans="1:9" ht="25.5">
      <c r="A350" s="50" t="s">
        <v>5</v>
      </c>
      <c r="B350" s="46" t="s">
        <v>623</v>
      </c>
      <c r="C350" s="46" t="s">
        <v>84</v>
      </c>
      <c r="D350" s="46" t="s">
        <v>630</v>
      </c>
      <c r="E350" s="46" t="s">
        <v>371</v>
      </c>
      <c r="F350" s="46" t="s">
        <v>6</v>
      </c>
      <c r="G350" s="47">
        <v>5150</v>
      </c>
      <c r="H350" s="52">
        <f>G350*1.051</f>
        <v>5412.65</v>
      </c>
      <c r="I350" s="52">
        <f>H350*1.05</f>
        <v>5683.2825</v>
      </c>
    </row>
    <row r="351" spans="1:9" ht="38.25">
      <c r="A351" s="42" t="s">
        <v>372</v>
      </c>
      <c r="B351" s="43" t="s">
        <v>623</v>
      </c>
      <c r="C351" s="43" t="s">
        <v>84</v>
      </c>
      <c r="D351" s="43" t="s">
        <v>630</v>
      </c>
      <c r="E351" s="43" t="s">
        <v>373</v>
      </c>
      <c r="F351" s="43"/>
      <c r="G351" s="44">
        <f>G352</f>
        <v>100</v>
      </c>
      <c r="H351" s="44">
        <f>H352</f>
        <v>105.1</v>
      </c>
      <c r="I351" s="44">
        <f>I352</f>
        <v>110.355</v>
      </c>
    </row>
    <row r="352" spans="1:9" ht="25.5">
      <c r="A352" s="50" t="s">
        <v>5</v>
      </c>
      <c r="B352" s="46" t="s">
        <v>623</v>
      </c>
      <c r="C352" s="46" t="s">
        <v>84</v>
      </c>
      <c r="D352" s="46" t="s">
        <v>630</v>
      </c>
      <c r="E352" s="46" t="s">
        <v>373</v>
      </c>
      <c r="F352" s="46" t="s">
        <v>6</v>
      </c>
      <c r="G352" s="47">
        <v>100</v>
      </c>
      <c r="H352" s="52">
        <f>G352*1.051</f>
        <v>105.1</v>
      </c>
      <c r="I352" s="52">
        <f>H352*1.05</f>
        <v>110.355</v>
      </c>
    </row>
    <row r="353" spans="1:9" ht="12.75">
      <c r="A353" s="42" t="s">
        <v>374</v>
      </c>
      <c r="B353" s="43" t="s">
        <v>623</v>
      </c>
      <c r="C353" s="43" t="s">
        <v>84</v>
      </c>
      <c r="D353" s="43" t="s">
        <v>630</v>
      </c>
      <c r="E353" s="43" t="s">
        <v>375</v>
      </c>
      <c r="F353" s="43"/>
      <c r="G353" s="44">
        <f>G354</f>
        <v>250</v>
      </c>
      <c r="H353" s="44">
        <f>H354</f>
        <v>262.75</v>
      </c>
      <c r="I353" s="44">
        <f>I354</f>
        <v>275.8875</v>
      </c>
    </row>
    <row r="354" spans="1:9" ht="25.5">
      <c r="A354" s="50" t="s">
        <v>5</v>
      </c>
      <c r="B354" s="46" t="s">
        <v>623</v>
      </c>
      <c r="C354" s="46" t="s">
        <v>84</v>
      </c>
      <c r="D354" s="46" t="s">
        <v>630</v>
      </c>
      <c r="E354" s="46" t="s">
        <v>375</v>
      </c>
      <c r="F354" s="46" t="s">
        <v>6</v>
      </c>
      <c r="G354" s="47">
        <v>250</v>
      </c>
      <c r="H354" s="52">
        <f>G354*1.051</f>
        <v>262.75</v>
      </c>
      <c r="I354" s="52">
        <f>H354*1.05</f>
        <v>275.8875</v>
      </c>
    </row>
    <row r="355" spans="1:9" ht="25.5">
      <c r="A355" s="42" t="s">
        <v>376</v>
      </c>
      <c r="B355" s="43" t="s">
        <v>623</v>
      </c>
      <c r="C355" s="43" t="s">
        <v>84</v>
      </c>
      <c r="D355" s="43" t="s">
        <v>630</v>
      </c>
      <c r="E355" s="43" t="s">
        <v>377</v>
      </c>
      <c r="F355" s="43"/>
      <c r="G355" s="44">
        <f>G356</f>
        <v>200</v>
      </c>
      <c r="H355" s="44">
        <f>H356</f>
        <v>210.2</v>
      </c>
      <c r="I355" s="44">
        <f>I356</f>
        <v>220.71</v>
      </c>
    </row>
    <row r="356" spans="1:9" ht="25.5">
      <c r="A356" s="50" t="s">
        <v>5</v>
      </c>
      <c r="B356" s="46" t="s">
        <v>623</v>
      </c>
      <c r="C356" s="46" t="s">
        <v>84</v>
      </c>
      <c r="D356" s="46" t="s">
        <v>630</v>
      </c>
      <c r="E356" s="46" t="s">
        <v>377</v>
      </c>
      <c r="F356" s="46" t="s">
        <v>6</v>
      </c>
      <c r="G356" s="47">
        <v>200</v>
      </c>
      <c r="H356" s="52">
        <f>G356*1.051</f>
        <v>210.2</v>
      </c>
      <c r="I356" s="52">
        <f>H356*1.05</f>
        <v>220.71</v>
      </c>
    </row>
    <row r="357" spans="1:9" ht="38.25">
      <c r="A357" s="42" t="s">
        <v>378</v>
      </c>
      <c r="B357" s="43" t="s">
        <v>623</v>
      </c>
      <c r="C357" s="43" t="s">
        <v>84</v>
      </c>
      <c r="D357" s="43" t="s">
        <v>630</v>
      </c>
      <c r="E357" s="43" t="s">
        <v>379</v>
      </c>
      <c r="F357" s="43"/>
      <c r="G357" s="44">
        <f>G358</f>
        <v>3100</v>
      </c>
      <c r="H357" s="44">
        <f>H358</f>
        <v>3258.1</v>
      </c>
      <c r="I357" s="44">
        <f>I358</f>
        <v>3421.005</v>
      </c>
    </row>
    <row r="358" spans="1:9" ht="25.5">
      <c r="A358" s="50" t="s">
        <v>5</v>
      </c>
      <c r="B358" s="46" t="s">
        <v>623</v>
      </c>
      <c r="C358" s="46" t="s">
        <v>84</v>
      </c>
      <c r="D358" s="46" t="s">
        <v>630</v>
      </c>
      <c r="E358" s="46" t="s">
        <v>379</v>
      </c>
      <c r="F358" s="46" t="s">
        <v>6</v>
      </c>
      <c r="G358" s="47">
        <v>3100</v>
      </c>
      <c r="H358" s="52">
        <f>G358*1.051</f>
        <v>3258.1</v>
      </c>
      <c r="I358" s="52">
        <f>H358*1.05</f>
        <v>3421.005</v>
      </c>
    </row>
    <row r="359" spans="1:9" ht="38.25">
      <c r="A359" s="42" t="s">
        <v>380</v>
      </c>
      <c r="B359" s="43" t="s">
        <v>623</v>
      </c>
      <c r="C359" s="43" t="s">
        <v>84</v>
      </c>
      <c r="D359" s="43" t="s">
        <v>630</v>
      </c>
      <c r="E359" s="43" t="s">
        <v>381</v>
      </c>
      <c r="F359" s="43"/>
      <c r="G359" s="44">
        <f>G360</f>
        <v>1950</v>
      </c>
      <c r="H359" s="44">
        <f>H360</f>
        <v>2049.45</v>
      </c>
      <c r="I359" s="44">
        <f>I360</f>
        <v>2151.9224999999997</v>
      </c>
    </row>
    <row r="360" spans="1:9" ht="25.5">
      <c r="A360" s="50" t="s">
        <v>5</v>
      </c>
      <c r="B360" s="46" t="s">
        <v>623</v>
      </c>
      <c r="C360" s="46" t="s">
        <v>84</v>
      </c>
      <c r="D360" s="46" t="s">
        <v>630</v>
      </c>
      <c r="E360" s="46" t="s">
        <v>381</v>
      </c>
      <c r="F360" s="46" t="s">
        <v>6</v>
      </c>
      <c r="G360" s="47">
        <v>1950</v>
      </c>
      <c r="H360" s="52">
        <f>G360*1.051</f>
        <v>2049.45</v>
      </c>
      <c r="I360" s="52">
        <f>H360*1.05</f>
        <v>2151.9224999999997</v>
      </c>
    </row>
    <row r="361" spans="1:9" ht="25.5">
      <c r="A361" s="42" t="s">
        <v>382</v>
      </c>
      <c r="B361" s="43" t="s">
        <v>623</v>
      </c>
      <c r="C361" s="43" t="s">
        <v>84</v>
      </c>
      <c r="D361" s="43" t="s">
        <v>630</v>
      </c>
      <c r="E361" s="43" t="s">
        <v>383</v>
      </c>
      <c r="F361" s="43"/>
      <c r="G361" s="44">
        <f>G362</f>
        <v>2000</v>
      </c>
      <c r="H361" s="44">
        <f>H362</f>
        <v>2102</v>
      </c>
      <c r="I361" s="44">
        <f>I362</f>
        <v>2207.1</v>
      </c>
    </row>
    <row r="362" spans="1:9" ht="25.5">
      <c r="A362" s="50" t="s">
        <v>5</v>
      </c>
      <c r="B362" s="46" t="s">
        <v>623</v>
      </c>
      <c r="C362" s="46" t="s">
        <v>84</v>
      </c>
      <c r="D362" s="46" t="s">
        <v>630</v>
      </c>
      <c r="E362" s="46" t="s">
        <v>383</v>
      </c>
      <c r="F362" s="46" t="s">
        <v>6</v>
      </c>
      <c r="G362" s="47">
        <v>2000</v>
      </c>
      <c r="H362" s="52">
        <f>G362*1.051</f>
        <v>2102</v>
      </c>
      <c r="I362" s="52">
        <f>H362*1.05</f>
        <v>2207.1</v>
      </c>
    </row>
    <row r="363" spans="1:9" ht="63.75">
      <c r="A363" s="42" t="s">
        <v>384</v>
      </c>
      <c r="B363" s="43" t="s">
        <v>623</v>
      </c>
      <c r="C363" s="43" t="s">
        <v>84</v>
      </c>
      <c r="D363" s="43" t="s">
        <v>630</v>
      </c>
      <c r="E363" s="43" t="s">
        <v>385</v>
      </c>
      <c r="F363" s="43"/>
      <c r="G363" s="44">
        <f>G364</f>
        <v>150</v>
      </c>
      <c r="H363" s="44">
        <f>H364</f>
        <v>157.64999999999998</v>
      </c>
      <c r="I363" s="44">
        <f>I364</f>
        <v>165.53249999999997</v>
      </c>
    </row>
    <row r="364" spans="1:9" ht="12.75">
      <c r="A364" s="48" t="s">
        <v>27</v>
      </c>
      <c r="B364" s="46" t="s">
        <v>623</v>
      </c>
      <c r="C364" s="46" t="s">
        <v>84</v>
      </c>
      <c r="D364" s="46" t="s">
        <v>630</v>
      </c>
      <c r="E364" s="46" t="s">
        <v>385</v>
      </c>
      <c r="F364" s="46" t="s">
        <v>28</v>
      </c>
      <c r="G364" s="47">
        <v>150</v>
      </c>
      <c r="H364" s="52">
        <f>G364*1.051</f>
        <v>157.64999999999998</v>
      </c>
      <c r="I364" s="52">
        <f>H364*1.05</f>
        <v>165.53249999999997</v>
      </c>
    </row>
    <row r="365" spans="1:9" ht="38.25">
      <c r="A365" s="42" t="s">
        <v>386</v>
      </c>
      <c r="B365" s="43" t="s">
        <v>623</v>
      </c>
      <c r="C365" s="43" t="s">
        <v>84</v>
      </c>
      <c r="D365" s="43" t="s">
        <v>630</v>
      </c>
      <c r="E365" s="43" t="s">
        <v>387</v>
      </c>
      <c r="F365" s="43"/>
      <c r="G365" s="44">
        <f>G366</f>
        <v>17112</v>
      </c>
      <c r="H365" s="44">
        <f>H366</f>
        <v>17984.712</v>
      </c>
      <c r="I365" s="44">
        <f>I366</f>
        <v>18883.9476</v>
      </c>
    </row>
    <row r="366" spans="1:9" ht="12.75">
      <c r="A366" s="48" t="s">
        <v>27</v>
      </c>
      <c r="B366" s="46" t="s">
        <v>623</v>
      </c>
      <c r="C366" s="46" t="s">
        <v>84</v>
      </c>
      <c r="D366" s="46" t="s">
        <v>630</v>
      </c>
      <c r="E366" s="46" t="s">
        <v>387</v>
      </c>
      <c r="F366" s="46" t="s">
        <v>28</v>
      </c>
      <c r="G366" s="47">
        <v>17112</v>
      </c>
      <c r="H366" s="52">
        <f>G366*1.051</f>
        <v>17984.712</v>
      </c>
      <c r="I366" s="52">
        <f>H366*1.05</f>
        <v>18883.9476</v>
      </c>
    </row>
    <row r="367" spans="1:9" ht="76.5">
      <c r="A367" s="42" t="s">
        <v>388</v>
      </c>
      <c r="B367" s="43" t="s">
        <v>623</v>
      </c>
      <c r="C367" s="43" t="s">
        <v>84</v>
      </c>
      <c r="D367" s="43" t="s">
        <v>630</v>
      </c>
      <c r="E367" s="43" t="s">
        <v>389</v>
      </c>
      <c r="F367" s="43"/>
      <c r="G367" s="44">
        <f>G368</f>
        <v>90</v>
      </c>
      <c r="H367" s="44">
        <f>H368</f>
        <v>94.58999999999999</v>
      </c>
      <c r="I367" s="44">
        <f>I368</f>
        <v>99.31949999999999</v>
      </c>
    </row>
    <row r="368" spans="1:9" ht="12.75">
      <c r="A368" s="48" t="s">
        <v>27</v>
      </c>
      <c r="B368" s="46" t="s">
        <v>623</v>
      </c>
      <c r="C368" s="46" t="s">
        <v>84</v>
      </c>
      <c r="D368" s="46" t="s">
        <v>630</v>
      </c>
      <c r="E368" s="46" t="s">
        <v>389</v>
      </c>
      <c r="F368" s="46" t="s">
        <v>28</v>
      </c>
      <c r="G368" s="47">
        <v>90</v>
      </c>
      <c r="H368" s="52">
        <f>G368*1.051</f>
        <v>94.58999999999999</v>
      </c>
      <c r="I368" s="52">
        <f>H368*1.05</f>
        <v>99.31949999999999</v>
      </c>
    </row>
    <row r="369" spans="1:9" ht="25.5">
      <c r="A369" s="42" t="s">
        <v>390</v>
      </c>
      <c r="B369" s="43" t="s">
        <v>623</v>
      </c>
      <c r="C369" s="43" t="s">
        <v>84</v>
      </c>
      <c r="D369" s="43" t="s">
        <v>630</v>
      </c>
      <c r="E369" s="43" t="s">
        <v>391</v>
      </c>
      <c r="F369" s="43"/>
      <c r="G369" s="44">
        <f>G370</f>
        <v>60</v>
      </c>
      <c r="H369" s="44">
        <f>H370</f>
        <v>63.059999999999995</v>
      </c>
      <c r="I369" s="44">
        <f>I370</f>
        <v>66.213</v>
      </c>
    </row>
    <row r="370" spans="1:9" ht="12.75">
      <c r="A370" s="48" t="s">
        <v>27</v>
      </c>
      <c r="B370" s="46" t="s">
        <v>623</v>
      </c>
      <c r="C370" s="46" t="s">
        <v>84</v>
      </c>
      <c r="D370" s="46" t="s">
        <v>630</v>
      </c>
      <c r="E370" s="46" t="s">
        <v>391</v>
      </c>
      <c r="F370" s="46" t="s">
        <v>28</v>
      </c>
      <c r="G370" s="47">
        <v>60</v>
      </c>
      <c r="H370" s="52">
        <f>G370*1.051</f>
        <v>63.059999999999995</v>
      </c>
      <c r="I370" s="52">
        <f>H370*1.05</f>
        <v>66.213</v>
      </c>
    </row>
    <row r="371" spans="1:9" ht="12.75">
      <c r="A371" s="42" t="s">
        <v>392</v>
      </c>
      <c r="B371" s="43" t="s">
        <v>623</v>
      </c>
      <c r="C371" s="43" t="s">
        <v>84</v>
      </c>
      <c r="D371" s="43" t="s">
        <v>630</v>
      </c>
      <c r="E371" s="43" t="s">
        <v>393</v>
      </c>
      <c r="F371" s="43"/>
      <c r="G371" s="44">
        <f>G372</f>
        <v>1240</v>
      </c>
      <c r="H371" s="44">
        <f>H372</f>
        <v>1303.24</v>
      </c>
      <c r="I371" s="44">
        <f>I372</f>
        <v>1368.402</v>
      </c>
    </row>
    <row r="372" spans="1:9" ht="12.75">
      <c r="A372" s="48" t="s">
        <v>27</v>
      </c>
      <c r="B372" s="46" t="s">
        <v>623</v>
      </c>
      <c r="C372" s="46" t="s">
        <v>84</v>
      </c>
      <c r="D372" s="46" t="s">
        <v>630</v>
      </c>
      <c r="E372" s="46" t="s">
        <v>393</v>
      </c>
      <c r="F372" s="46" t="s">
        <v>28</v>
      </c>
      <c r="G372" s="47">
        <v>1240</v>
      </c>
      <c r="H372" s="52">
        <f>G372*1.051</f>
        <v>1303.24</v>
      </c>
      <c r="I372" s="52">
        <f>H372*1.05</f>
        <v>1368.402</v>
      </c>
    </row>
    <row r="373" spans="1:9" ht="38.25">
      <c r="A373" s="42" t="s">
        <v>394</v>
      </c>
      <c r="B373" s="43" t="s">
        <v>623</v>
      </c>
      <c r="C373" s="43" t="s">
        <v>84</v>
      </c>
      <c r="D373" s="43" t="s">
        <v>630</v>
      </c>
      <c r="E373" s="43" t="s">
        <v>395</v>
      </c>
      <c r="F373" s="43"/>
      <c r="G373" s="44">
        <f>G374</f>
        <v>56.3</v>
      </c>
      <c r="H373" s="44">
        <f>H374</f>
        <v>59.171299999999995</v>
      </c>
      <c r="I373" s="44">
        <f>I374</f>
        <v>62.129864999999995</v>
      </c>
    </row>
    <row r="374" spans="1:9" ht="12.75">
      <c r="A374" s="48" t="s">
        <v>27</v>
      </c>
      <c r="B374" s="46" t="s">
        <v>623</v>
      </c>
      <c r="C374" s="46" t="s">
        <v>84</v>
      </c>
      <c r="D374" s="46" t="s">
        <v>630</v>
      </c>
      <c r="E374" s="46" t="s">
        <v>395</v>
      </c>
      <c r="F374" s="46" t="s">
        <v>28</v>
      </c>
      <c r="G374" s="47">
        <v>56.3</v>
      </c>
      <c r="H374" s="52">
        <f>G374*1.051</f>
        <v>59.171299999999995</v>
      </c>
      <c r="I374" s="52">
        <f>H374*1.05</f>
        <v>62.129864999999995</v>
      </c>
    </row>
    <row r="375" spans="1:9" ht="76.5">
      <c r="A375" s="42" t="s">
        <v>396</v>
      </c>
      <c r="B375" s="43" t="s">
        <v>623</v>
      </c>
      <c r="C375" s="43" t="s">
        <v>84</v>
      </c>
      <c r="D375" s="43" t="s">
        <v>630</v>
      </c>
      <c r="E375" s="43" t="s">
        <v>397</v>
      </c>
      <c r="F375" s="43"/>
      <c r="G375" s="44">
        <f>G376</f>
        <v>250</v>
      </c>
      <c r="H375" s="44">
        <f>H376</f>
        <v>262.75</v>
      </c>
      <c r="I375" s="44">
        <f>I376</f>
        <v>275.8875</v>
      </c>
    </row>
    <row r="376" spans="1:9" ht="12.75">
      <c r="A376" s="48" t="s">
        <v>27</v>
      </c>
      <c r="B376" s="46" t="s">
        <v>623</v>
      </c>
      <c r="C376" s="46" t="s">
        <v>84</v>
      </c>
      <c r="D376" s="46" t="s">
        <v>630</v>
      </c>
      <c r="E376" s="46" t="s">
        <v>397</v>
      </c>
      <c r="F376" s="46" t="s">
        <v>28</v>
      </c>
      <c r="G376" s="47">
        <v>250</v>
      </c>
      <c r="H376" s="52">
        <f>G376*1.051</f>
        <v>262.75</v>
      </c>
      <c r="I376" s="52">
        <f>H376*1.05</f>
        <v>275.8875</v>
      </c>
    </row>
    <row r="377" spans="1:9" ht="102">
      <c r="A377" s="68" t="s">
        <v>398</v>
      </c>
      <c r="B377" s="43" t="s">
        <v>623</v>
      </c>
      <c r="C377" s="43" t="s">
        <v>84</v>
      </c>
      <c r="D377" s="43" t="s">
        <v>630</v>
      </c>
      <c r="E377" s="43" t="s">
        <v>399</v>
      </c>
      <c r="F377" s="43"/>
      <c r="G377" s="44">
        <f>G378</f>
        <v>120</v>
      </c>
      <c r="H377" s="44">
        <f>H378</f>
        <v>126.11999999999999</v>
      </c>
      <c r="I377" s="44">
        <f>I378</f>
        <v>132.426</v>
      </c>
    </row>
    <row r="378" spans="1:9" ht="12.75">
      <c r="A378" s="48" t="s">
        <v>27</v>
      </c>
      <c r="B378" s="46" t="s">
        <v>623</v>
      </c>
      <c r="C378" s="46" t="s">
        <v>84</v>
      </c>
      <c r="D378" s="46" t="s">
        <v>630</v>
      </c>
      <c r="E378" s="46" t="s">
        <v>399</v>
      </c>
      <c r="F378" s="46" t="s">
        <v>28</v>
      </c>
      <c r="G378" s="47">
        <v>120</v>
      </c>
      <c r="H378" s="52">
        <f>G378*1.051</f>
        <v>126.11999999999999</v>
      </c>
      <c r="I378" s="52">
        <f>H378*1.05</f>
        <v>132.426</v>
      </c>
    </row>
    <row r="379" spans="1:9" ht="38.25">
      <c r="A379" s="68" t="s">
        <v>400</v>
      </c>
      <c r="B379" s="43" t="s">
        <v>623</v>
      </c>
      <c r="C379" s="43" t="s">
        <v>84</v>
      </c>
      <c r="D379" s="43" t="s">
        <v>630</v>
      </c>
      <c r="E379" s="43" t="s">
        <v>401</v>
      </c>
      <c r="F379" s="43"/>
      <c r="G379" s="44">
        <f>G380</f>
        <v>45</v>
      </c>
      <c r="H379" s="44">
        <f>H380</f>
        <v>47.294999999999995</v>
      </c>
      <c r="I379" s="44">
        <f>I380</f>
        <v>49.659749999999995</v>
      </c>
    </row>
    <row r="380" spans="1:9" ht="12.75">
      <c r="A380" s="48" t="s">
        <v>27</v>
      </c>
      <c r="B380" s="46" t="s">
        <v>623</v>
      </c>
      <c r="C380" s="46" t="s">
        <v>84</v>
      </c>
      <c r="D380" s="46" t="s">
        <v>630</v>
      </c>
      <c r="E380" s="46" t="s">
        <v>401</v>
      </c>
      <c r="F380" s="46" t="s">
        <v>28</v>
      </c>
      <c r="G380" s="47">
        <v>45</v>
      </c>
      <c r="H380" s="52">
        <f>G380*1.051</f>
        <v>47.294999999999995</v>
      </c>
      <c r="I380" s="52">
        <f>H380*1.05</f>
        <v>49.659749999999995</v>
      </c>
    </row>
    <row r="381" spans="1:9" ht="25.5">
      <c r="A381" s="68" t="s">
        <v>402</v>
      </c>
      <c r="B381" s="43" t="s">
        <v>623</v>
      </c>
      <c r="C381" s="43" t="s">
        <v>84</v>
      </c>
      <c r="D381" s="43" t="s">
        <v>630</v>
      </c>
      <c r="E381" s="43" t="s">
        <v>403</v>
      </c>
      <c r="F381" s="43"/>
      <c r="G381" s="44">
        <f>G382</f>
        <v>53300</v>
      </c>
      <c r="H381" s="44">
        <f>H382</f>
        <v>56018.299999999996</v>
      </c>
      <c r="I381" s="44">
        <f>I382</f>
        <v>58819.215</v>
      </c>
    </row>
    <row r="382" spans="1:9" ht="50.25" customHeight="1">
      <c r="A382" s="53" t="s">
        <v>404</v>
      </c>
      <c r="B382" s="46" t="s">
        <v>623</v>
      </c>
      <c r="C382" s="46" t="s">
        <v>84</v>
      </c>
      <c r="D382" s="46" t="s">
        <v>630</v>
      </c>
      <c r="E382" s="46" t="s">
        <v>403</v>
      </c>
      <c r="F382" s="46" t="s">
        <v>405</v>
      </c>
      <c r="G382" s="47">
        <v>53300</v>
      </c>
      <c r="H382" s="52">
        <f>G382*1.051</f>
        <v>56018.299999999996</v>
      </c>
      <c r="I382" s="52">
        <f>H382*1.05</f>
        <v>58819.215</v>
      </c>
    </row>
    <row r="383" spans="1:9" ht="25.5" hidden="1">
      <c r="A383" s="81" t="s">
        <v>87</v>
      </c>
      <c r="B383" s="43"/>
      <c r="C383" s="43"/>
      <c r="D383" s="43"/>
      <c r="E383" s="43" t="s">
        <v>88</v>
      </c>
      <c r="F383" s="43"/>
      <c r="G383" s="44">
        <f>G384+G386</f>
        <v>0</v>
      </c>
      <c r="H383" s="44">
        <f>H384+H386</f>
        <v>0</v>
      </c>
      <c r="I383" s="44">
        <f>I384+I386</f>
        <v>0</v>
      </c>
    </row>
    <row r="384" spans="1:9" ht="25.5" hidden="1">
      <c r="A384" s="82" t="s">
        <v>87</v>
      </c>
      <c r="B384" s="46" t="s">
        <v>623</v>
      </c>
      <c r="C384" s="46" t="s">
        <v>84</v>
      </c>
      <c r="D384" s="46" t="s">
        <v>630</v>
      </c>
      <c r="E384" s="46" t="s">
        <v>88</v>
      </c>
      <c r="F384" s="46"/>
      <c r="G384" s="47">
        <f>G385</f>
        <v>0</v>
      </c>
      <c r="H384" s="47">
        <f>H385</f>
        <v>0</v>
      </c>
      <c r="I384" s="47">
        <f>H384*1.062</f>
        <v>0</v>
      </c>
    </row>
    <row r="385" spans="1:9" ht="12.75" hidden="1">
      <c r="A385" s="79" t="s">
        <v>632</v>
      </c>
      <c r="B385" s="46" t="s">
        <v>623</v>
      </c>
      <c r="C385" s="46" t="s">
        <v>84</v>
      </c>
      <c r="D385" s="46" t="s">
        <v>630</v>
      </c>
      <c r="E385" s="46" t="s">
        <v>88</v>
      </c>
      <c r="F385" s="46" t="s">
        <v>31</v>
      </c>
      <c r="G385" s="47">
        <v>0</v>
      </c>
      <c r="H385" s="49">
        <f>G385</f>
        <v>0</v>
      </c>
      <c r="I385" s="47">
        <f>H385*1.062</f>
        <v>0</v>
      </c>
    </row>
    <row r="386" spans="1:9" ht="24" customHeight="1" hidden="1">
      <c r="A386" s="82" t="s">
        <v>87</v>
      </c>
      <c r="B386" s="46" t="s">
        <v>623</v>
      </c>
      <c r="C386" s="46" t="s">
        <v>84</v>
      </c>
      <c r="D386" s="46" t="s">
        <v>630</v>
      </c>
      <c r="E386" s="46" t="s">
        <v>88</v>
      </c>
      <c r="F386" s="46"/>
      <c r="G386" s="47">
        <f>G387</f>
        <v>0</v>
      </c>
      <c r="H386" s="47">
        <f>H387</f>
        <v>0</v>
      </c>
      <c r="I386" s="47">
        <f>H386*1.062</f>
        <v>0</v>
      </c>
    </row>
    <row r="387" spans="1:9" ht="12.75" hidden="1">
      <c r="A387" s="79" t="s">
        <v>27</v>
      </c>
      <c r="B387" s="46" t="s">
        <v>623</v>
      </c>
      <c r="C387" s="46" t="s">
        <v>84</v>
      </c>
      <c r="D387" s="46" t="s">
        <v>630</v>
      </c>
      <c r="E387" s="46" t="s">
        <v>88</v>
      </c>
      <c r="F387" s="46" t="s">
        <v>28</v>
      </c>
      <c r="G387" s="47">
        <v>0</v>
      </c>
      <c r="H387" s="49">
        <f>G387</f>
        <v>0</v>
      </c>
      <c r="I387" s="47">
        <f>H387*1.062</f>
        <v>0</v>
      </c>
    </row>
    <row r="388" spans="1:9" ht="89.25" hidden="1">
      <c r="A388" s="81" t="s">
        <v>89</v>
      </c>
      <c r="B388" s="43" t="s">
        <v>623</v>
      </c>
      <c r="C388" s="43" t="s">
        <v>84</v>
      </c>
      <c r="D388" s="43" t="s">
        <v>630</v>
      </c>
      <c r="E388" s="43" t="s">
        <v>90</v>
      </c>
      <c r="F388" s="43"/>
      <c r="G388" s="44">
        <f>G389+G390+G392+G393+G394+G391</f>
        <v>0</v>
      </c>
      <c r="H388" s="44">
        <f>H389+H390+H392+H393+H394+H391</f>
        <v>0</v>
      </c>
      <c r="I388" s="44">
        <f>I389+I390+I392+I393+I394+I391</f>
        <v>0</v>
      </c>
    </row>
    <row r="389" spans="1:9" ht="12.75" hidden="1">
      <c r="A389" s="79" t="s">
        <v>632</v>
      </c>
      <c r="B389" s="46" t="s">
        <v>623</v>
      </c>
      <c r="C389" s="46" t="s">
        <v>84</v>
      </c>
      <c r="D389" s="46" t="s">
        <v>630</v>
      </c>
      <c r="E389" s="46" t="s">
        <v>90</v>
      </c>
      <c r="F389" s="46" t="s">
        <v>31</v>
      </c>
      <c r="G389" s="47">
        <v>0</v>
      </c>
      <c r="H389" s="49">
        <f aca="true" t="shared" si="17" ref="H389:H394">G389*1.069</f>
        <v>0</v>
      </c>
      <c r="I389" s="49">
        <f aca="true" t="shared" si="18" ref="I389:I394">H389*1.062</f>
        <v>0</v>
      </c>
    </row>
    <row r="390" spans="1:9" ht="25.5" hidden="1">
      <c r="A390" s="83" t="s">
        <v>634</v>
      </c>
      <c r="B390" s="46" t="s">
        <v>623</v>
      </c>
      <c r="C390" s="46" t="s">
        <v>84</v>
      </c>
      <c r="D390" s="46" t="s">
        <v>630</v>
      </c>
      <c r="E390" s="46" t="s">
        <v>90</v>
      </c>
      <c r="F390" s="46" t="s">
        <v>75</v>
      </c>
      <c r="G390" s="47">
        <v>0</v>
      </c>
      <c r="H390" s="49">
        <f t="shared" si="17"/>
        <v>0</v>
      </c>
      <c r="I390" s="49">
        <f t="shared" si="18"/>
        <v>0</v>
      </c>
    </row>
    <row r="391" spans="1:9" ht="25.5" hidden="1">
      <c r="A391" s="83" t="s">
        <v>3</v>
      </c>
      <c r="B391" s="46" t="s">
        <v>623</v>
      </c>
      <c r="C391" s="46" t="s">
        <v>84</v>
      </c>
      <c r="D391" s="46" t="s">
        <v>630</v>
      </c>
      <c r="E391" s="46" t="s">
        <v>90</v>
      </c>
      <c r="F391" s="46" t="s">
        <v>4</v>
      </c>
      <c r="G391" s="47">
        <v>0</v>
      </c>
      <c r="H391" s="49">
        <f t="shared" si="17"/>
        <v>0</v>
      </c>
      <c r="I391" s="49">
        <f t="shared" si="18"/>
        <v>0</v>
      </c>
    </row>
    <row r="392" spans="1:9" ht="25.5" hidden="1">
      <c r="A392" s="83" t="s">
        <v>5</v>
      </c>
      <c r="B392" s="46" t="s">
        <v>623</v>
      </c>
      <c r="C392" s="46" t="s">
        <v>84</v>
      </c>
      <c r="D392" s="46" t="s">
        <v>630</v>
      </c>
      <c r="E392" s="46" t="s">
        <v>90</v>
      </c>
      <c r="F392" s="46" t="s">
        <v>6</v>
      </c>
      <c r="G392" s="47">
        <v>0</v>
      </c>
      <c r="H392" s="49">
        <f t="shared" si="17"/>
        <v>0</v>
      </c>
      <c r="I392" s="49">
        <f t="shared" si="18"/>
        <v>0</v>
      </c>
    </row>
    <row r="393" spans="1:9" ht="25.5" hidden="1">
      <c r="A393" s="84" t="s">
        <v>7</v>
      </c>
      <c r="B393" s="46" t="s">
        <v>623</v>
      </c>
      <c r="C393" s="46" t="s">
        <v>84</v>
      </c>
      <c r="D393" s="46" t="s">
        <v>630</v>
      </c>
      <c r="E393" s="46" t="s">
        <v>90</v>
      </c>
      <c r="F393" s="46" t="s">
        <v>8</v>
      </c>
      <c r="G393" s="47">
        <v>0</v>
      </c>
      <c r="H393" s="49">
        <f t="shared" si="17"/>
        <v>0</v>
      </c>
      <c r="I393" s="49">
        <f t="shared" si="18"/>
        <v>0</v>
      </c>
    </row>
    <row r="394" spans="1:9" ht="25.5" hidden="1">
      <c r="A394" s="84" t="s">
        <v>9</v>
      </c>
      <c r="B394" s="46" t="s">
        <v>623</v>
      </c>
      <c r="C394" s="46" t="s">
        <v>84</v>
      </c>
      <c r="D394" s="46" t="s">
        <v>630</v>
      </c>
      <c r="E394" s="46" t="s">
        <v>90</v>
      </c>
      <c r="F394" s="46" t="s">
        <v>10</v>
      </c>
      <c r="G394" s="47">
        <v>0</v>
      </c>
      <c r="H394" s="49">
        <f t="shared" si="17"/>
        <v>0</v>
      </c>
      <c r="I394" s="49">
        <f t="shared" si="18"/>
        <v>0</v>
      </c>
    </row>
    <row r="395" spans="1:9" ht="25.5" hidden="1">
      <c r="A395" s="85" t="s">
        <v>91</v>
      </c>
      <c r="B395" s="43" t="s">
        <v>623</v>
      </c>
      <c r="C395" s="43" t="s">
        <v>84</v>
      </c>
      <c r="D395" s="43" t="s">
        <v>630</v>
      </c>
      <c r="E395" s="43" t="s">
        <v>92</v>
      </c>
      <c r="F395" s="43"/>
      <c r="G395" s="56">
        <f>G396+G400</f>
        <v>0</v>
      </c>
      <c r="H395" s="56">
        <f>H396+H400</f>
        <v>0</v>
      </c>
      <c r="I395" s="56">
        <f>I396+I400</f>
        <v>0</v>
      </c>
    </row>
    <row r="396" spans="1:9" ht="25.5" hidden="1">
      <c r="A396" s="86" t="s">
        <v>93</v>
      </c>
      <c r="B396" s="46" t="s">
        <v>623</v>
      </c>
      <c r="C396" s="46" t="s">
        <v>84</v>
      </c>
      <c r="D396" s="46" t="s">
        <v>630</v>
      </c>
      <c r="E396" s="46" t="s">
        <v>92</v>
      </c>
      <c r="F396" s="46"/>
      <c r="G396" s="47">
        <f>G397+G399+G398</f>
        <v>0</v>
      </c>
      <c r="H396" s="47">
        <f>H397+H399+H398</f>
        <v>0</v>
      </c>
      <c r="I396" s="47">
        <f aca="true" t="shared" si="19" ref="I396:I401">H396*1.062</f>
        <v>0</v>
      </c>
    </row>
    <row r="397" spans="1:9" ht="12.75" hidden="1">
      <c r="A397" s="79" t="s">
        <v>632</v>
      </c>
      <c r="B397" s="46" t="s">
        <v>623</v>
      </c>
      <c r="C397" s="46" t="s">
        <v>84</v>
      </c>
      <c r="D397" s="46" t="s">
        <v>630</v>
      </c>
      <c r="E397" s="46" t="s">
        <v>92</v>
      </c>
      <c r="F397" s="46" t="s">
        <v>31</v>
      </c>
      <c r="G397" s="47">
        <v>0</v>
      </c>
      <c r="H397" s="49">
        <f>G397*1.069</f>
        <v>0</v>
      </c>
      <c r="I397" s="47">
        <f t="shared" si="19"/>
        <v>0</v>
      </c>
    </row>
    <row r="398" spans="1:9" ht="23.25" customHeight="1" hidden="1">
      <c r="A398" s="83" t="s">
        <v>3</v>
      </c>
      <c r="B398" s="46" t="s">
        <v>623</v>
      </c>
      <c r="C398" s="46" t="s">
        <v>84</v>
      </c>
      <c r="D398" s="46" t="s">
        <v>630</v>
      </c>
      <c r="E398" s="46" t="s">
        <v>92</v>
      </c>
      <c r="F398" s="46" t="s">
        <v>4</v>
      </c>
      <c r="G398" s="47">
        <v>0</v>
      </c>
      <c r="H398" s="49">
        <f>G398*1.065</f>
        <v>0</v>
      </c>
      <c r="I398" s="47">
        <f t="shared" si="19"/>
        <v>0</v>
      </c>
    </row>
    <row r="399" spans="1:9" ht="25.5" hidden="1">
      <c r="A399" s="83" t="s">
        <v>5</v>
      </c>
      <c r="B399" s="46" t="s">
        <v>623</v>
      </c>
      <c r="C399" s="46" t="s">
        <v>84</v>
      </c>
      <c r="D399" s="46" t="s">
        <v>630</v>
      </c>
      <c r="E399" s="46" t="s">
        <v>92</v>
      </c>
      <c r="F399" s="46" t="s">
        <v>6</v>
      </c>
      <c r="G399" s="47">
        <v>0</v>
      </c>
      <c r="H399" s="49">
        <f>G399*1.065</f>
        <v>0</v>
      </c>
      <c r="I399" s="47">
        <f t="shared" si="19"/>
        <v>0</v>
      </c>
    </row>
    <row r="400" spans="1:9" ht="25.5" hidden="1">
      <c r="A400" s="86" t="s">
        <v>93</v>
      </c>
      <c r="B400" s="46" t="s">
        <v>623</v>
      </c>
      <c r="C400" s="46" t="s">
        <v>84</v>
      </c>
      <c r="D400" s="46" t="s">
        <v>630</v>
      </c>
      <c r="E400" s="46" t="s">
        <v>92</v>
      </c>
      <c r="F400" s="46"/>
      <c r="G400" s="47">
        <v>0</v>
      </c>
      <c r="H400" s="47">
        <f>H401</f>
        <v>0</v>
      </c>
      <c r="I400" s="47">
        <f t="shared" si="19"/>
        <v>0</v>
      </c>
    </row>
    <row r="401" spans="1:9" ht="51" hidden="1">
      <c r="A401" s="83" t="s">
        <v>25</v>
      </c>
      <c r="B401" s="46" t="s">
        <v>623</v>
      </c>
      <c r="C401" s="46" t="s">
        <v>84</v>
      </c>
      <c r="D401" s="46" t="s">
        <v>630</v>
      </c>
      <c r="E401" s="46" t="s">
        <v>92</v>
      </c>
      <c r="F401" s="46" t="s">
        <v>26</v>
      </c>
      <c r="G401" s="47">
        <v>0</v>
      </c>
      <c r="H401" s="49">
        <f>G401*1.062</f>
        <v>0</v>
      </c>
      <c r="I401" s="47">
        <f t="shared" si="19"/>
        <v>0</v>
      </c>
    </row>
    <row r="402" spans="1:9" ht="38.25" hidden="1">
      <c r="A402" s="85" t="s">
        <v>94</v>
      </c>
      <c r="B402" s="43" t="s">
        <v>623</v>
      </c>
      <c r="C402" s="43" t="s">
        <v>84</v>
      </c>
      <c r="D402" s="43" t="s">
        <v>630</v>
      </c>
      <c r="E402" s="43" t="s">
        <v>95</v>
      </c>
      <c r="F402" s="43"/>
      <c r="G402" s="44">
        <f>G406+G403+G404+G407+G408+G405</f>
        <v>0</v>
      </c>
      <c r="H402" s="44">
        <f>H406+H403+H404+H407+H408+H405</f>
        <v>0</v>
      </c>
      <c r="I402" s="44">
        <f>I406+I403+I404+I407+I408+I405</f>
        <v>0</v>
      </c>
    </row>
    <row r="403" spans="1:9" ht="12.75" hidden="1">
      <c r="A403" s="79" t="s">
        <v>632</v>
      </c>
      <c r="B403" s="46" t="s">
        <v>623</v>
      </c>
      <c r="C403" s="46" t="s">
        <v>84</v>
      </c>
      <c r="D403" s="46" t="s">
        <v>630</v>
      </c>
      <c r="E403" s="46" t="s">
        <v>95</v>
      </c>
      <c r="F403" s="46" t="s">
        <v>31</v>
      </c>
      <c r="G403" s="47">
        <v>0</v>
      </c>
      <c r="H403" s="49">
        <f>G403*1.069</f>
        <v>0</v>
      </c>
      <c r="I403" s="49">
        <f aca="true" t="shared" si="20" ref="I403:I408">H403*1.062</f>
        <v>0</v>
      </c>
    </row>
    <row r="404" spans="1:9" ht="25.5" hidden="1">
      <c r="A404" s="83" t="s">
        <v>634</v>
      </c>
      <c r="B404" s="46" t="s">
        <v>623</v>
      </c>
      <c r="C404" s="46" t="s">
        <v>84</v>
      </c>
      <c r="D404" s="46" t="s">
        <v>630</v>
      </c>
      <c r="E404" s="46" t="s">
        <v>95</v>
      </c>
      <c r="F404" s="46" t="s">
        <v>75</v>
      </c>
      <c r="G404" s="47">
        <v>0</v>
      </c>
      <c r="H404" s="49">
        <f>G404*1.062</f>
        <v>0</v>
      </c>
      <c r="I404" s="49">
        <f t="shared" si="20"/>
        <v>0</v>
      </c>
    </row>
    <row r="405" spans="1:9" ht="25.5" hidden="1">
      <c r="A405" s="83" t="s">
        <v>3</v>
      </c>
      <c r="B405" s="46" t="s">
        <v>623</v>
      </c>
      <c r="C405" s="46" t="s">
        <v>84</v>
      </c>
      <c r="D405" s="46" t="s">
        <v>630</v>
      </c>
      <c r="E405" s="46" t="s">
        <v>95</v>
      </c>
      <c r="F405" s="46" t="s">
        <v>4</v>
      </c>
      <c r="G405" s="47">
        <v>0</v>
      </c>
      <c r="H405" s="49">
        <f>G405*1.062</f>
        <v>0</v>
      </c>
      <c r="I405" s="49">
        <f t="shared" si="20"/>
        <v>0</v>
      </c>
    </row>
    <row r="406" spans="1:9" ht="25.5" hidden="1">
      <c r="A406" s="83" t="s">
        <v>5</v>
      </c>
      <c r="B406" s="46" t="s">
        <v>623</v>
      </c>
      <c r="C406" s="46" t="s">
        <v>84</v>
      </c>
      <c r="D406" s="46" t="s">
        <v>630</v>
      </c>
      <c r="E406" s="46" t="s">
        <v>95</v>
      </c>
      <c r="F406" s="46" t="s">
        <v>6</v>
      </c>
      <c r="G406" s="47">
        <v>0</v>
      </c>
      <c r="H406" s="49">
        <f>G406*1.062</f>
        <v>0</v>
      </c>
      <c r="I406" s="49">
        <f t="shared" si="20"/>
        <v>0</v>
      </c>
    </row>
    <row r="407" spans="1:9" ht="25.5" hidden="1">
      <c r="A407" s="84" t="s">
        <v>7</v>
      </c>
      <c r="B407" s="46" t="s">
        <v>623</v>
      </c>
      <c r="C407" s="46" t="s">
        <v>84</v>
      </c>
      <c r="D407" s="46" t="s">
        <v>630</v>
      </c>
      <c r="E407" s="46" t="s">
        <v>95</v>
      </c>
      <c r="F407" s="46" t="s">
        <v>8</v>
      </c>
      <c r="G407" s="47">
        <v>0</v>
      </c>
      <c r="H407" s="49">
        <f>G407*1.062</f>
        <v>0</v>
      </c>
      <c r="I407" s="49">
        <f t="shared" si="20"/>
        <v>0</v>
      </c>
    </row>
    <row r="408" spans="1:9" ht="25.5" hidden="1">
      <c r="A408" s="84" t="s">
        <v>9</v>
      </c>
      <c r="B408" s="46" t="s">
        <v>623</v>
      </c>
      <c r="C408" s="46" t="s">
        <v>84</v>
      </c>
      <c r="D408" s="46" t="s">
        <v>630</v>
      </c>
      <c r="E408" s="46" t="s">
        <v>95</v>
      </c>
      <c r="F408" s="46" t="s">
        <v>10</v>
      </c>
      <c r="G408" s="47">
        <v>0</v>
      </c>
      <c r="H408" s="49">
        <f>G408*1.062</f>
        <v>0</v>
      </c>
      <c r="I408" s="49">
        <f t="shared" si="20"/>
        <v>0</v>
      </c>
    </row>
    <row r="409" spans="1:10" ht="25.5">
      <c r="A409" s="42" t="s">
        <v>96</v>
      </c>
      <c r="B409" s="43"/>
      <c r="C409" s="43" t="s">
        <v>84</v>
      </c>
      <c r="D409" s="43" t="s">
        <v>84</v>
      </c>
      <c r="E409" s="43"/>
      <c r="F409" s="43"/>
      <c r="G409" s="44">
        <f>G410+G420+G490</f>
        <v>18227.3</v>
      </c>
      <c r="H409" s="44">
        <f>H410+H420+H490</f>
        <v>19156.8923</v>
      </c>
      <c r="I409" s="44">
        <f>I410+I420+I490</f>
        <v>20114.736915</v>
      </c>
      <c r="J409" s="4"/>
    </row>
    <row r="410" spans="1:9" ht="25.5">
      <c r="A410" s="58" t="s">
        <v>406</v>
      </c>
      <c r="B410" s="43" t="s">
        <v>623</v>
      </c>
      <c r="C410" s="43" t="s">
        <v>84</v>
      </c>
      <c r="D410" s="43" t="s">
        <v>84</v>
      </c>
      <c r="E410" s="43" t="s">
        <v>407</v>
      </c>
      <c r="F410" s="43"/>
      <c r="G410" s="44">
        <f>G411+G413+G415+G417</f>
        <v>15249.3</v>
      </c>
      <c r="H410" s="44">
        <f>H411+H413+H415+H417</f>
        <v>16027.014299999999</v>
      </c>
      <c r="I410" s="44">
        <f>I411+I413+I415+I417</f>
        <v>16828.365015</v>
      </c>
    </row>
    <row r="411" spans="1:9" ht="38.25">
      <c r="A411" s="61" t="s">
        <v>408</v>
      </c>
      <c r="B411" s="43" t="s">
        <v>623</v>
      </c>
      <c r="C411" s="43" t="s">
        <v>84</v>
      </c>
      <c r="D411" s="43" t="s">
        <v>84</v>
      </c>
      <c r="E411" s="43" t="s">
        <v>409</v>
      </c>
      <c r="F411" s="43"/>
      <c r="G411" s="44">
        <f>G412</f>
        <v>4400</v>
      </c>
      <c r="H411" s="44">
        <f>H412</f>
        <v>4624.4</v>
      </c>
      <c r="I411" s="44">
        <f>I412</f>
        <v>4855.62</v>
      </c>
    </row>
    <row r="412" spans="1:9" ht="12.75">
      <c r="A412" s="48" t="s">
        <v>410</v>
      </c>
      <c r="B412" s="46" t="s">
        <v>623</v>
      </c>
      <c r="C412" s="46" t="s">
        <v>84</v>
      </c>
      <c r="D412" s="46" t="s">
        <v>84</v>
      </c>
      <c r="E412" s="46" t="s">
        <v>409</v>
      </c>
      <c r="F412" s="46" t="s">
        <v>411</v>
      </c>
      <c r="G412" s="47">
        <v>4400</v>
      </c>
      <c r="H412" s="52">
        <f>G412*1.051</f>
        <v>4624.4</v>
      </c>
      <c r="I412" s="52">
        <f>H412*1.05</f>
        <v>4855.62</v>
      </c>
    </row>
    <row r="413" spans="1:9" ht="25.5">
      <c r="A413" s="61" t="s">
        <v>412</v>
      </c>
      <c r="B413" s="43" t="s">
        <v>623</v>
      </c>
      <c r="C413" s="43" t="s">
        <v>84</v>
      </c>
      <c r="D413" s="43" t="s">
        <v>84</v>
      </c>
      <c r="E413" s="43" t="s">
        <v>413</v>
      </c>
      <c r="F413" s="43"/>
      <c r="G413" s="44">
        <f>G414</f>
        <v>1500</v>
      </c>
      <c r="H413" s="44">
        <f>H414</f>
        <v>1576.5</v>
      </c>
      <c r="I413" s="44">
        <f>I414</f>
        <v>1655.325</v>
      </c>
    </row>
    <row r="414" spans="1:9" ht="12.75">
      <c r="A414" s="48" t="s">
        <v>27</v>
      </c>
      <c r="B414" s="46" t="s">
        <v>623</v>
      </c>
      <c r="C414" s="46" t="s">
        <v>84</v>
      </c>
      <c r="D414" s="46" t="s">
        <v>84</v>
      </c>
      <c r="E414" s="46" t="s">
        <v>413</v>
      </c>
      <c r="F414" s="46" t="s">
        <v>28</v>
      </c>
      <c r="G414" s="47">
        <v>1500</v>
      </c>
      <c r="H414" s="52">
        <f>G414*1.051</f>
        <v>1576.5</v>
      </c>
      <c r="I414" s="52">
        <f>H414*1.05</f>
        <v>1655.325</v>
      </c>
    </row>
    <row r="415" spans="1:9" ht="38.25">
      <c r="A415" s="61" t="s">
        <v>414</v>
      </c>
      <c r="B415" s="43" t="s">
        <v>623</v>
      </c>
      <c r="C415" s="43" t="s">
        <v>84</v>
      </c>
      <c r="D415" s="43" t="s">
        <v>84</v>
      </c>
      <c r="E415" s="43" t="s">
        <v>415</v>
      </c>
      <c r="F415" s="43"/>
      <c r="G415" s="44">
        <f>G416</f>
        <v>4000</v>
      </c>
      <c r="H415" s="44">
        <f>H416</f>
        <v>4204</v>
      </c>
      <c r="I415" s="44">
        <f>I416</f>
        <v>4414.2</v>
      </c>
    </row>
    <row r="416" spans="1:9" ht="12.75">
      <c r="A416" s="48" t="s">
        <v>27</v>
      </c>
      <c r="B416" s="46" t="s">
        <v>623</v>
      </c>
      <c r="C416" s="46" t="s">
        <v>84</v>
      </c>
      <c r="D416" s="46" t="s">
        <v>84</v>
      </c>
      <c r="E416" s="46" t="s">
        <v>415</v>
      </c>
      <c r="F416" s="46" t="s">
        <v>28</v>
      </c>
      <c r="G416" s="47">
        <v>4000</v>
      </c>
      <c r="H416" s="52">
        <f>G416*1.051</f>
        <v>4204</v>
      </c>
      <c r="I416" s="52">
        <f>H416*1.05</f>
        <v>4414.2</v>
      </c>
    </row>
    <row r="417" spans="1:9" ht="25.5">
      <c r="A417" s="42" t="s">
        <v>416</v>
      </c>
      <c r="B417" s="43" t="s">
        <v>623</v>
      </c>
      <c r="C417" s="43" t="s">
        <v>84</v>
      </c>
      <c r="D417" s="43" t="s">
        <v>84</v>
      </c>
      <c r="E417" s="43" t="s">
        <v>417</v>
      </c>
      <c r="F417" s="43"/>
      <c r="G417" s="44">
        <f>G418+G419</f>
        <v>5349.3</v>
      </c>
      <c r="H417" s="44">
        <f>H418+H419</f>
        <v>5622.114299999999</v>
      </c>
      <c r="I417" s="44">
        <f>I418+I419</f>
        <v>5903.220014999999</v>
      </c>
    </row>
    <row r="418" spans="1:9" ht="51">
      <c r="A418" s="67" t="s">
        <v>85</v>
      </c>
      <c r="B418" s="46" t="s">
        <v>623</v>
      </c>
      <c r="C418" s="46" t="s">
        <v>84</v>
      </c>
      <c r="D418" s="46" t="s">
        <v>84</v>
      </c>
      <c r="E418" s="46" t="s">
        <v>417</v>
      </c>
      <c r="F418" s="46" t="s">
        <v>26</v>
      </c>
      <c r="G418" s="47">
        <v>5021.7</v>
      </c>
      <c r="H418" s="52">
        <f>G418*1.051</f>
        <v>5277.806699999999</v>
      </c>
      <c r="I418" s="52">
        <f>H418*1.05</f>
        <v>5541.697034999999</v>
      </c>
    </row>
    <row r="419" spans="1:9" ht="12.75">
      <c r="A419" s="48" t="s">
        <v>27</v>
      </c>
      <c r="B419" s="46" t="s">
        <v>623</v>
      </c>
      <c r="C419" s="46" t="s">
        <v>84</v>
      </c>
      <c r="D419" s="46" t="s">
        <v>84</v>
      </c>
      <c r="E419" s="46" t="s">
        <v>417</v>
      </c>
      <c r="F419" s="46" t="s">
        <v>28</v>
      </c>
      <c r="G419" s="47">
        <v>327.6</v>
      </c>
      <c r="H419" s="52">
        <f>G419*1.051</f>
        <v>344.3076</v>
      </c>
      <c r="I419" s="52">
        <f>H419*1.05</f>
        <v>361.52298</v>
      </c>
    </row>
    <row r="420" spans="1:9" ht="38.25">
      <c r="A420" s="57" t="s">
        <v>418</v>
      </c>
      <c r="B420" s="43" t="s">
        <v>623</v>
      </c>
      <c r="C420" s="43" t="s">
        <v>84</v>
      </c>
      <c r="D420" s="43" t="s">
        <v>84</v>
      </c>
      <c r="E420" s="43" t="s">
        <v>420</v>
      </c>
      <c r="F420" s="43"/>
      <c r="G420" s="44">
        <f>G421</f>
        <v>1597</v>
      </c>
      <c r="H420" s="44">
        <f>H421</f>
        <v>1678.4469999999997</v>
      </c>
      <c r="I420" s="44">
        <f>I421</f>
        <v>1762.36935</v>
      </c>
    </row>
    <row r="421" spans="1:9" ht="12.75">
      <c r="A421" s="57" t="s">
        <v>421</v>
      </c>
      <c r="B421" s="43" t="s">
        <v>623</v>
      </c>
      <c r="C421" s="43" t="s">
        <v>84</v>
      </c>
      <c r="D421" s="43" t="s">
        <v>84</v>
      </c>
      <c r="E421" s="43" t="s">
        <v>422</v>
      </c>
      <c r="F421" s="43"/>
      <c r="G421" s="44">
        <f>G422+G424+G426+G428+G430+G432+G434+G436+G438+G440+G442+G444+G446+G448+G450+G452+G454+G456+G458+G460+G462+G464+G466+G468+G470+G472+G474+G476+G478+G480+G482+G484+G486+G488</f>
        <v>1597</v>
      </c>
      <c r="H421" s="44">
        <f>H422+H424+H426+H428+H430+H432+H434+H436+H438+H440+H442+H444+H446+H448+H450+H452+H454+H456+H458+H460+H462+H464+H466+H468+H470+H472+H474+H476+H478+H480+H482+H484+H486+H488</f>
        <v>1678.4469999999997</v>
      </c>
      <c r="I421" s="44">
        <f>I422+I424+I426+I428+I430+I432+I434+I436+I438+I440+I442+I444+I446+I448+I450+I452+I454+I456+I458+I460+I462+I464+I466+I468+I470+I472+I474+I476+I478+I480+I482+I484+I486+I488</f>
        <v>1762.36935</v>
      </c>
    </row>
    <row r="422" spans="1:9" ht="38.25">
      <c r="A422" s="57" t="s">
        <v>423</v>
      </c>
      <c r="B422" s="43" t="s">
        <v>623</v>
      </c>
      <c r="C422" s="43" t="s">
        <v>84</v>
      </c>
      <c r="D422" s="43" t="s">
        <v>84</v>
      </c>
      <c r="E422" s="43" t="s">
        <v>424</v>
      </c>
      <c r="F422" s="43"/>
      <c r="G422" s="44">
        <f>G423</f>
        <v>5</v>
      </c>
      <c r="H422" s="44">
        <f>H423</f>
        <v>5.255</v>
      </c>
      <c r="I422" s="44">
        <f>I423</f>
        <v>5.51775</v>
      </c>
    </row>
    <row r="423" spans="1:9" ht="25.5">
      <c r="A423" s="50" t="s">
        <v>5</v>
      </c>
      <c r="B423" s="46" t="s">
        <v>623</v>
      </c>
      <c r="C423" s="46" t="s">
        <v>84</v>
      </c>
      <c r="D423" s="46" t="s">
        <v>84</v>
      </c>
      <c r="E423" s="46" t="s">
        <v>424</v>
      </c>
      <c r="F423" s="46" t="s">
        <v>6</v>
      </c>
      <c r="G423" s="47">
        <v>5</v>
      </c>
      <c r="H423" s="52">
        <f>G423*1.051</f>
        <v>5.255</v>
      </c>
      <c r="I423" s="52">
        <f>H423*1.05</f>
        <v>5.51775</v>
      </c>
    </row>
    <row r="424" spans="1:9" ht="51">
      <c r="A424" s="57" t="s">
        <v>425</v>
      </c>
      <c r="B424" s="43" t="s">
        <v>623</v>
      </c>
      <c r="C424" s="43" t="s">
        <v>84</v>
      </c>
      <c r="D424" s="43" t="s">
        <v>84</v>
      </c>
      <c r="E424" s="43" t="s">
        <v>426</v>
      </c>
      <c r="F424" s="43"/>
      <c r="G424" s="44">
        <f>G425</f>
        <v>8</v>
      </c>
      <c r="H424" s="44">
        <f>H425</f>
        <v>8.408</v>
      </c>
      <c r="I424" s="44">
        <f>I425</f>
        <v>8.8284</v>
      </c>
    </row>
    <row r="425" spans="1:9" ht="25.5">
      <c r="A425" s="50" t="s">
        <v>5</v>
      </c>
      <c r="B425" s="46" t="s">
        <v>623</v>
      </c>
      <c r="C425" s="46" t="s">
        <v>84</v>
      </c>
      <c r="D425" s="46" t="s">
        <v>84</v>
      </c>
      <c r="E425" s="46" t="s">
        <v>426</v>
      </c>
      <c r="F425" s="46" t="s">
        <v>6</v>
      </c>
      <c r="G425" s="47">
        <v>8</v>
      </c>
      <c r="H425" s="52">
        <f>G425*1.051</f>
        <v>8.408</v>
      </c>
      <c r="I425" s="52">
        <f>H425*1.05</f>
        <v>8.8284</v>
      </c>
    </row>
    <row r="426" spans="1:9" ht="51">
      <c r="A426" s="57" t="s">
        <v>427</v>
      </c>
      <c r="B426" s="43" t="s">
        <v>623</v>
      </c>
      <c r="C426" s="43" t="s">
        <v>84</v>
      </c>
      <c r="D426" s="43" t="s">
        <v>84</v>
      </c>
      <c r="E426" s="43" t="s">
        <v>428</v>
      </c>
      <c r="F426" s="43"/>
      <c r="G426" s="44">
        <f>G427</f>
        <v>60</v>
      </c>
      <c r="H426" s="44">
        <f>H427</f>
        <v>63.059999999999995</v>
      </c>
      <c r="I426" s="44">
        <f>I427</f>
        <v>66.213</v>
      </c>
    </row>
    <row r="427" spans="1:9" ht="25.5">
      <c r="A427" s="50" t="s">
        <v>5</v>
      </c>
      <c r="B427" s="46" t="s">
        <v>623</v>
      </c>
      <c r="C427" s="46" t="s">
        <v>84</v>
      </c>
      <c r="D427" s="46" t="s">
        <v>84</v>
      </c>
      <c r="E427" s="46" t="s">
        <v>428</v>
      </c>
      <c r="F427" s="46" t="s">
        <v>6</v>
      </c>
      <c r="G427" s="47">
        <v>60</v>
      </c>
      <c r="H427" s="52">
        <f>G427*1.051</f>
        <v>63.059999999999995</v>
      </c>
      <c r="I427" s="52">
        <f>H427*1.05</f>
        <v>66.213</v>
      </c>
    </row>
    <row r="428" spans="1:9" ht="38.25">
      <c r="A428" s="57" t="s">
        <v>429</v>
      </c>
      <c r="B428" s="43" t="s">
        <v>623</v>
      </c>
      <c r="C428" s="43" t="s">
        <v>84</v>
      </c>
      <c r="D428" s="43" t="s">
        <v>84</v>
      </c>
      <c r="E428" s="43" t="s">
        <v>430</v>
      </c>
      <c r="F428" s="43"/>
      <c r="G428" s="44">
        <f>G429</f>
        <v>100</v>
      </c>
      <c r="H428" s="44">
        <f>H429</f>
        <v>105.1</v>
      </c>
      <c r="I428" s="44">
        <f>I429</f>
        <v>110.355</v>
      </c>
    </row>
    <row r="429" spans="1:9" ht="25.5">
      <c r="A429" s="50" t="s">
        <v>5</v>
      </c>
      <c r="B429" s="46" t="s">
        <v>623</v>
      </c>
      <c r="C429" s="46" t="s">
        <v>84</v>
      </c>
      <c r="D429" s="46" t="s">
        <v>84</v>
      </c>
      <c r="E429" s="46" t="s">
        <v>430</v>
      </c>
      <c r="F429" s="46" t="s">
        <v>6</v>
      </c>
      <c r="G429" s="47">
        <v>100</v>
      </c>
      <c r="H429" s="52">
        <f>G429*1.051</f>
        <v>105.1</v>
      </c>
      <c r="I429" s="52">
        <f>H429*1.05</f>
        <v>110.355</v>
      </c>
    </row>
    <row r="430" spans="1:9" ht="25.5">
      <c r="A430" s="57" t="s">
        <v>431</v>
      </c>
      <c r="B430" s="43" t="s">
        <v>623</v>
      </c>
      <c r="C430" s="43" t="s">
        <v>84</v>
      </c>
      <c r="D430" s="43" t="s">
        <v>84</v>
      </c>
      <c r="E430" s="43" t="s">
        <v>432</v>
      </c>
      <c r="F430" s="43"/>
      <c r="G430" s="44">
        <f>G431</f>
        <v>40</v>
      </c>
      <c r="H430" s="44">
        <f>H431</f>
        <v>42.04</v>
      </c>
      <c r="I430" s="44">
        <f>I431</f>
        <v>44.142</v>
      </c>
    </row>
    <row r="431" spans="1:9" ht="25.5">
      <c r="A431" s="50" t="s">
        <v>5</v>
      </c>
      <c r="B431" s="46" t="s">
        <v>623</v>
      </c>
      <c r="C431" s="46" t="s">
        <v>84</v>
      </c>
      <c r="D431" s="46" t="s">
        <v>84</v>
      </c>
      <c r="E431" s="46" t="s">
        <v>432</v>
      </c>
      <c r="F431" s="46" t="s">
        <v>6</v>
      </c>
      <c r="G431" s="47">
        <v>40</v>
      </c>
      <c r="H431" s="52">
        <f>G431*1.051</f>
        <v>42.04</v>
      </c>
      <c r="I431" s="52">
        <f>H431*1.05</f>
        <v>44.142</v>
      </c>
    </row>
    <row r="432" spans="1:9" ht="51">
      <c r="A432" s="57" t="s">
        <v>433</v>
      </c>
      <c r="B432" s="43" t="s">
        <v>623</v>
      </c>
      <c r="C432" s="43" t="s">
        <v>84</v>
      </c>
      <c r="D432" s="43" t="s">
        <v>84</v>
      </c>
      <c r="E432" s="43" t="s">
        <v>434</v>
      </c>
      <c r="F432" s="43"/>
      <c r="G432" s="44">
        <f>G433</f>
        <v>50</v>
      </c>
      <c r="H432" s="44">
        <f>H433</f>
        <v>52.55</v>
      </c>
      <c r="I432" s="44">
        <f>I433</f>
        <v>55.1775</v>
      </c>
    </row>
    <row r="433" spans="1:9" ht="25.5">
      <c r="A433" s="50" t="s">
        <v>5</v>
      </c>
      <c r="B433" s="46" t="s">
        <v>623</v>
      </c>
      <c r="C433" s="46" t="s">
        <v>84</v>
      </c>
      <c r="D433" s="46" t="s">
        <v>84</v>
      </c>
      <c r="E433" s="46" t="s">
        <v>434</v>
      </c>
      <c r="F433" s="46" t="s">
        <v>6</v>
      </c>
      <c r="G433" s="47">
        <v>50</v>
      </c>
      <c r="H433" s="52">
        <f>G433*1.051</f>
        <v>52.55</v>
      </c>
      <c r="I433" s="52">
        <f>H433*1.05</f>
        <v>55.1775</v>
      </c>
    </row>
    <row r="434" spans="1:9" ht="51">
      <c r="A434" s="57" t="s">
        <v>435</v>
      </c>
      <c r="B434" s="43" t="s">
        <v>623</v>
      </c>
      <c r="C434" s="43" t="s">
        <v>84</v>
      </c>
      <c r="D434" s="43" t="s">
        <v>84</v>
      </c>
      <c r="E434" s="43" t="s">
        <v>436</v>
      </c>
      <c r="F434" s="43"/>
      <c r="G434" s="44">
        <f>G435</f>
        <v>100</v>
      </c>
      <c r="H434" s="44">
        <f>H435</f>
        <v>105.1</v>
      </c>
      <c r="I434" s="44">
        <f>I435</f>
        <v>110.355</v>
      </c>
    </row>
    <row r="435" spans="1:9" ht="25.5">
      <c r="A435" s="50" t="s">
        <v>5</v>
      </c>
      <c r="B435" s="46" t="s">
        <v>623</v>
      </c>
      <c r="C435" s="46" t="s">
        <v>84</v>
      </c>
      <c r="D435" s="46" t="s">
        <v>84</v>
      </c>
      <c r="E435" s="46" t="s">
        <v>436</v>
      </c>
      <c r="F435" s="46" t="s">
        <v>6</v>
      </c>
      <c r="G435" s="47">
        <v>100</v>
      </c>
      <c r="H435" s="52">
        <f>G435*1.051</f>
        <v>105.1</v>
      </c>
      <c r="I435" s="52">
        <f>H435*1.05</f>
        <v>110.355</v>
      </c>
    </row>
    <row r="436" spans="1:9" ht="51">
      <c r="A436" s="57" t="s">
        <v>437</v>
      </c>
      <c r="B436" s="43" t="s">
        <v>623</v>
      </c>
      <c r="C436" s="43" t="s">
        <v>84</v>
      </c>
      <c r="D436" s="43" t="s">
        <v>84</v>
      </c>
      <c r="E436" s="43" t="s">
        <v>438</v>
      </c>
      <c r="F436" s="43"/>
      <c r="G436" s="44">
        <f>G437</f>
        <v>64</v>
      </c>
      <c r="H436" s="44">
        <f>H437</f>
        <v>67.264</v>
      </c>
      <c r="I436" s="44">
        <f>I437</f>
        <v>70.6272</v>
      </c>
    </row>
    <row r="437" spans="1:9" ht="25.5">
      <c r="A437" s="50" t="s">
        <v>5</v>
      </c>
      <c r="B437" s="46" t="s">
        <v>623</v>
      </c>
      <c r="C437" s="46" t="s">
        <v>84</v>
      </c>
      <c r="D437" s="46" t="s">
        <v>84</v>
      </c>
      <c r="E437" s="46" t="s">
        <v>438</v>
      </c>
      <c r="F437" s="46" t="s">
        <v>6</v>
      </c>
      <c r="G437" s="47">
        <v>64</v>
      </c>
      <c r="H437" s="52">
        <f>G437*1.051</f>
        <v>67.264</v>
      </c>
      <c r="I437" s="52">
        <f>H437*1.05</f>
        <v>70.6272</v>
      </c>
    </row>
    <row r="438" spans="1:9" ht="76.5">
      <c r="A438" s="61" t="s">
        <v>439</v>
      </c>
      <c r="B438" s="43" t="s">
        <v>623</v>
      </c>
      <c r="C438" s="43" t="s">
        <v>84</v>
      </c>
      <c r="D438" s="43" t="s">
        <v>84</v>
      </c>
      <c r="E438" s="43" t="s">
        <v>440</v>
      </c>
      <c r="F438" s="43"/>
      <c r="G438" s="44">
        <f>G439</f>
        <v>170</v>
      </c>
      <c r="H438" s="44">
        <f>H439</f>
        <v>178.67</v>
      </c>
      <c r="I438" s="44">
        <f>I439</f>
        <v>187.6035</v>
      </c>
    </row>
    <row r="439" spans="1:9" ht="25.5">
      <c r="A439" s="50" t="s">
        <v>5</v>
      </c>
      <c r="B439" s="46" t="s">
        <v>623</v>
      </c>
      <c r="C439" s="46" t="s">
        <v>84</v>
      </c>
      <c r="D439" s="46" t="s">
        <v>84</v>
      </c>
      <c r="E439" s="46" t="s">
        <v>440</v>
      </c>
      <c r="F439" s="46" t="s">
        <v>6</v>
      </c>
      <c r="G439" s="47">
        <v>170</v>
      </c>
      <c r="H439" s="52">
        <f>G439*1.051</f>
        <v>178.67</v>
      </c>
      <c r="I439" s="52">
        <f>H439*1.05</f>
        <v>187.6035</v>
      </c>
    </row>
    <row r="440" spans="1:9" ht="51">
      <c r="A440" s="61" t="s">
        <v>441</v>
      </c>
      <c r="B440" s="43" t="s">
        <v>623</v>
      </c>
      <c r="C440" s="43" t="s">
        <v>84</v>
      </c>
      <c r="D440" s="43" t="s">
        <v>84</v>
      </c>
      <c r="E440" s="43" t="s">
        <v>442</v>
      </c>
      <c r="F440" s="43"/>
      <c r="G440" s="44">
        <f>G441</f>
        <v>100</v>
      </c>
      <c r="H440" s="44">
        <f>H441</f>
        <v>105.1</v>
      </c>
      <c r="I440" s="44">
        <f>I441</f>
        <v>110.355</v>
      </c>
    </row>
    <row r="441" spans="1:9" ht="25.5">
      <c r="A441" s="50" t="s">
        <v>5</v>
      </c>
      <c r="B441" s="46" t="s">
        <v>623</v>
      </c>
      <c r="C441" s="46" t="s">
        <v>84</v>
      </c>
      <c r="D441" s="46" t="s">
        <v>84</v>
      </c>
      <c r="E441" s="46" t="s">
        <v>442</v>
      </c>
      <c r="F441" s="46" t="s">
        <v>6</v>
      </c>
      <c r="G441" s="47">
        <v>100</v>
      </c>
      <c r="H441" s="52">
        <f>G441*1.051</f>
        <v>105.1</v>
      </c>
      <c r="I441" s="52">
        <f>H441*1.05</f>
        <v>110.355</v>
      </c>
    </row>
    <row r="442" spans="1:9" ht="51">
      <c r="A442" s="61" t="s">
        <v>443</v>
      </c>
      <c r="B442" s="43" t="s">
        <v>623</v>
      </c>
      <c r="C442" s="43" t="s">
        <v>84</v>
      </c>
      <c r="D442" s="43" t="s">
        <v>84</v>
      </c>
      <c r="E442" s="43" t="s">
        <v>444</v>
      </c>
      <c r="F442" s="43"/>
      <c r="G442" s="44">
        <f>G443</f>
        <v>30</v>
      </c>
      <c r="H442" s="44">
        <f>H443</f>
        <v>31.529999999999998</v>
      </c>
      <c r="I442" s="44">
        <f>I443</f>
        <v>33.1065</v>
      </c>
    </row>
    <row r="443" spans="1:9" ht="25.5">
      <c r="A443" s="50" t="s">
        <v>5</v>
      </c>
      <c r="B443" s="46" t="s">
        <v>623</v>
      </c>
      <c r="C443" s="46" t="s">
        <v>84</v>
      </c>
      <c r="D443" s="46" t="s">
        <v>84</v>
      </c>
      <c r="E443" s="46" t="s">
        <v>444</v>
      </c>
      <c r="F443" s="46" t="s">
        <v>6</v>
      </c>
      <c r="G443" s="47">
        <v>30</v>
      </c>
      <c r="H443" s="52">
        <f>G443*1.051</f>
        <v>31.529999999999998</v>
      </c>
      <c r="I443" s="52">
        <f>H443*1.05</f>
        <v>33.1065</v>
      </c>
    </row>
    <row r="444" spans="1:9" ht="38.25">
      <c r="A444" s="61" t="s">
        <v>445</v>
      </c>
      <c r="B444" s="43" t="s">
        <v>623</v>
      </c>
      <c r="C444" s="43" t="s">
        <v>84</v>
      </c>
      <c r="D444" s="43" t="s">
        <v>84</v>
      </c>
      <c r="E444" s="43" t="s">
        <v>446</v>
      </c>
      <c r="F444" s="43"/>
      <c r="G444" s="44">
        <f>G445</f>
        <v>15</v>
      </c>
      <c r="H444" s="44">
        <f>H445</f>
        <v>15.764999999999999</v>
      </c>
      <c r="I444" s="44">
        <f>I445</f>
        <v>16.55325</v>
      </c>
    </row>
    <row r="445" spans="1:9" ht="25.5">
      <c r="A445" s="50" t="s">
        <v>5</v>
      </c>
      <c r="B445" s="46" t="s">
        <v>623</v>
      </c>
      <c r="C445" s="46" t="s">
        <v>84</v>
      </c>
      <c r="D445" s="46" t="s">
        <v>84</v>
      </c>
      <c r="E445" s="46" t="s">
        <v>446</v>
      </c>
      <c r="F445" s="46" t="s">
        <v>6</v>
      </c>
      <c r="G445" s="47">
        <v>15</v>
      </c>
      <c r="H445" s="52">
        <f>G445*1.051</f>
        <v>15.764999999999999</v>
      </c>
      <c r="I445" s="52">
        <f>H445*1.05</f>
        <v>16.55325</v>
      </c>
    </row>
    <row r="446" spans="1:9" ht="25.5">
      <c r="A446" s="61" t="s">
        <v>447</v>
      </c>
      <c r="B446" s="43" t="s">
        <v>623</v>
      </c>
      <c r="C446" s="43" t="s">
        <v>84</v>
      </c>
      <c r="D446" s="43" t="s">
        <v>84</v>
      </c>
      <c r="E446" s="43" t="s">
        <v>448</v>
      </c>
      <c r="F446" s="43"/>
      <c r="G446" s="44">
        <f>G447</f>
        <v>10</v>
      </c>
      <c r="H446" s="44">
        <f>H447</f>
        <v>10.51</v>
      </c>
      <c r="I446" s="44">
        <f>I447</f>
        <v>11.0355</v>
      </c>
    </row>
    <row r="447" spans="1:9" ht="25.5">
      <c r="A447" s="50" t="s">
        <v>5</v>
      </c>
      <c r="B447" s="46" t="s">
        <v>623</v>
      </c>
      <c r="C447" s="46" t="s">
        <v>84</v>
      </c>
      <c r="D447" s="46" t="s">
        <v>84</v>
      </c>
      <c r="E447" s="46" t="s">
        <v>448</v>
      </c>
      <c r="F447" s="46" t="s">
        <v>6</v>
      </c>
      <c r="G447" s="47">
        <v>10</v>
      </c>
      <c r="H447" s="52">
        <f>G447*1.051</f>
        <v>10.51</v>
      </c>
      <c r="I447" s="52">
        <f>H447*1.05</f>
        <v>11.0355</v>
      </c>
    </row>
    <row r="448" spans="1:9" ht="38.25">
      <c r="A448" s="61" t="s">
        <v>449</v>
      </c>
      <c r="B448" s="43" t="s">
        <v>623</v>
      </c>
      <c r="C448" s="43" t="s">
        <v>84</v>
      </c>
      <c r="D448" s="43" t="s">
        <v>84</v>
      </c>
      <c r="E448" s="43" t="s">
        <v>450</v>
      </c>
      <c r="F448" s="43"/>
      <c r="G448" s="44">
        <f>G449</f>
        <v>10</v>
      </c>
      <c r="H448" s="44">
        <f>H449</f>
        <v>10.51</v>
      </c>
      <c r="I448" s="44">
        <f>I449</f>
        <v>11.0355</v>
      </c>
    </row>
    <row r="449" spans="1:9" ht="25.5">
      <c r="A449" s="50" t="s">
        <v>5</v>
      </c>
      <c r="B449" s="46" t="s">
        <v>623</v>
      </c>
      <c r="C449" s="46" t="s">
        <v>84</v>
      </c>
      <c r="D449" s="46" t="s">
        <v>84</v>
      </c>
      <c r="E449" s="46" t="s">
        <v>450</v>
      </c>
      <c r="F449" s="46" t="s">
        <v>6</v>
      </c>
      <c r="G449" s="47">
        <v>10</v>
      </c>
      <c r="H449" s="52">
        <f>G449*1.051</f>
        <v>10.51</v>
      </c>
      <c r="I449" s="52">
        <f>H449*1.05</f>
        <v>11.0355</v>
      </c>
    </row>
    <row r="450" spans="1:9" ht="25.5">
      <c r="A450" s="61" t="s">
        <v>451</v>
      </c>
      <c r="B450" s="43" t="s">
        <v>623</v>
      </c>
      <c r="C450" s="43" t="s">
        <v>84</v>
      </c>
      <c r="D450" s="43" t="s">
        <v>84</v>
      </c>
      <c r="E450" s="43" t="s">
        <v>452</v>
      </c>
      <c r="F450" s="43"/>
      <c r="G450" s="44">
        <f>G451</f>
        <v>90</v>
      </c>
      <c r="H450" s="44">
        <f>H451</f>
        <v>94.58999999999999</v>
      </c>
      <c r="I450" s="44">
        <f>I451</f>
        <v>99.31949999999999</v>
      </c>
    </row>
    <row r="451" spans="1:9" ht="25.5">
      <c r="A451" s="50" t="s">
        <v>5</v>
      </c>
      <c r="B451" s="46" t="s">
        <v>623</v>
      </c>
      <c r="C451" s="46" t="s">
        <v>84</v>
      </c>
      <c r="D451" s="46" t="s">
        <v>84</v>
      </c>
      <c r="E451" s="46" t="s">
        <v>452</v>
      </c>
      <c r="F451" s="46" t="s">
        <v>6</v>
      </c>
      <c r="G451" s="47">
        <v>90</v>
      </c>
      <c r="H451" s="52">
        <f>G451*1.051</f>
        <v>94.58999999999999</v>
      </c>
      <c r="I451" s="52">
        <f>H451*1.05</f>
        <v>99.31949999999999</v>
      </c>
    </row>
    <row r="452" spans="1:9" ht="38.25">
      <c r="A452" s="61" t="s">
        <v>453</v>
      </c>
      <c r="B452" s="43" t="s">
        <v>623</v>
      </c>
      <c r="C452" s="43" t="s">
        <v>84</v>
      </c>
      <c r="D452" s="43" t="s">
        <v>84</v>
      </c>
      <c r="E452" s="43" t="s">
        <v>454</v>
      </c>
      <c r="F452" s="43"/>
      <c r="G452" s="44">
        <f>G453</f>
        <v>20</v>
      </c>
      <c r="H452" s="44">
        <f>H453</f>
        <v>21.02</v>
      </c>
      <c r="I452" s="44">
        <f>I453</f>
        <v>22.071</v>
      </c>
    </row>
    <row r="453" spans="1:9" ht="25.5">
      <c r="A453" s="50" t="s">
        <v>5</v>
      </c>
      <c r="B453" s="46" t="s">
        <v>623</v>
      </c>
      <c r="C453" s="46" t="s">
        <v>84</v>
      </c>
      <c r="D453" s="46" t="s">
        <v>84</v>
      </c>
      <c r="E453" s="46" t="s">
        <v>454</v>
      </c>
      <c r="F453" s="46" t="s">
        <v>6</v>
      </c>
      <c r="G453" s="47">
        <v>20</v>
      </c>
      <c r="H453" s="52">
        <f>G453*1.051</f>
        <v>21.02</v>
      </c>
      <c r="I453" s="52">
        <f>H453*1.05</f>
        <v>22.071</v>
      </c>
    </row>
    <row r="454" spans="1:9" ht="63.75">
      <c r="A454" s="61" t="s">
        <v>455</v>
      </c>
      <c r="B454" s="43" t="s">
        <v>623</v>
      </c>
      <c r="C454" s="43" t="s">
        <v>84</v>
      </c>
      <c r="D454" s="43" t="s">
        <v>84</v>
      </c>
      <c r="E454" s="43" t="s">
        <v>456</v>
      </c>
      <c r="F454" s="43"/>
      <c r="G454" s="44">
        <f>G455</f>
        <v>15</v>
      </c>
      <c r="H454" s="44">
        <f>H455</f>
        <v>15.764999999999999</v>
      </c>
      <c r="I454" s="44">
        <f>I455</f>
        <v>16.55325</v>
      </c>
    </row>
    <row r="455" spans="1:9" ht="25.5">
      <c r="A455" s="50" t="s">
        <v>5</v>
      </c>
      <c r="B455" s="46" t="s">
        <v>623</v>
      </c>
      <c r="C455" s="46" t="s">
        <v>84</v>
      </c>
      <c r="D455" s="46" t="s">
        <v>84</v>
      </c>
      <c r="E455" s="46" t="s">
        <v>456</v>
      </c>
      <c r="F455" s="46" t="s">
        <v>6</v>
      </c>
      <c r="G455" s="47">
        <v>15</v>
      </c>
      <c r="H455" s="52">
        <f>G455*1.051</f>
        <v>15.764999999999999</v>
      </c>
      <c r="I455" s="52">
        <f>H455*1.05</f>
        <v>16.55325</v>
      </c>
    </row>
    <row r="456" spans="1:9" ht="38.25">
      <c r="A456" s="61" t="s">
        <v>457</v>
      </c>
      <c r="B456" s="43" t="s">
        <v>623</v>
      </c>
      <c r="C456" s="43" t="s">
        <v>84</v>
      </c>
      <c r="D456" s="43" t="s">
        <v>84</v>
      </c>
      <c r="E456" s="43" t="s">
        <v>458</v>
      </c>
      <c r="F456" s="43"/>
      <c r="G456" s="44">
        <f>G457</f>
        <v>30</v>
      </c>
      <c r="H456" s="44">
        <f>H457</f>
        <v>31.529999999999998</v>
      </c>
      <c r="I456" s="44">
        <f>I457</f>
        <v>33.1065</v>
      </c>
    </row>
    <row r="457" spans="1:9" ht="25.5">
      <c r="A457" s="50" t="s">
        <v>5</v>
      </c>
      <c r="B457" s="46" t="s">
        <v>623</v>
      </c>
      <c r="C457" s="46" t="s">
        <v>84</v>
      </c>
      <c r="D457" s="46" t="s">
        <v>84</v>
      </c>
      <c r="E457" s="46" t="s">
        <v>458</v>
      </c>
      <c r="F457" s="46" t="s">
        <v>6</v>
      </c>
      <c r="G457" s="47">
        <v>30</v>
      </c>
      <c r="H457" s="52">
        <f>G457*1.051</f>
        <v>31.529999999999998</v>
      </c>
      <c r="I457" s="52">
        <f>H457*1.05</f>
        <v>33.1065</v>
      </c>
    </row>
    <row r="458" spans="1:9" ht="38.25">
      <c r="A458" s="61" t="s">
        <v>459</v>
      </c>
      <c r="B458" s="43" t="s">
        <v>623</v>
      </c>
      <c r="C458" s="43" t="s">
        <v>84</v>
      </c>
      <c r="D458" s="43" t="s">
        <v>84</v>
      </c>
      <c r="E458" s="43" t="s">
        <v>460</v>
      </c>
      <c r="F458" s="43"/>
      <c r="G458" s="44">
        <f>G459</f>
        <v>15</v>
      </c>
      <c r="H458" s="44">
        <f>H459</f>
        <v>15.764999999999999</v>
      </c>
      <c r="I458" s="44">
        <f>I459</f>
        <v>16.55325</v>
      </c>
    </row>
    <row r="459" spans="1:9" ht="25.5">
      <c r="A459" s="50" t="s">
        <v>5</v>
      </c>
      <c r="B459" s="46" t="s">
        <v>623</v>
      </c>
      <c r="C459" s="46" t="s">
        <v>84</v>
      </c>
      <c r="D459" s="46" t="s">
        <v>84</v>
      </c>
      <c r="E459" s="46" t="s">
        <v>460</v>
      </c>
      <c r="F459" s="46" t="s">
        <v>6</v>
      </c>
      <c r="G459" s="47">
        <v>15</v>
      </c>
      <c r="H459" s="52">
        <f>G459*1.051</f>
        <v>15.764999999999999</v>
      </c>
      <c r="I459" s="52">
        <f>H459*1.05</f>
        <v>16.55325</v>
      </c>
    </row>
    <row r="460" spans="1:9" ht="51">
      <c r="A460" s="61" t="s">
        <v>461</v>
      </c>
      <c r="B460" s="43" t="s">
        <v>623</v>
      </c>
      <c r="C460" s="43" t="s">
        <v>84</v>
      </c>
      <c r="D460" s="43" t="s">
        <v>84</v>
      </c>
      <c r="E460" s="43" t="s">
        <v>462</v>
      </c>
      <c r="F460" s="43"/>
      <c r="G460" s="44">
        <f>G461</f>
        <v>10</v>
      </c>
      <c r="H460" s="44">
        <f>H461</f>
        <v>10.51</v>
      </c>
      <c r="I460" s="44">
        <f>I461</f>
        <v>11.0355</v>
      </c>
    </row>
    <row r="461" spans="1:9" ht="25.5">
      <c r="A461" s="50" t="s">
        <v>5</v>
      </c>
      <c r="B461" s="46" t="s">
        <v>623</v>
      </c>
      <c r="C461" s="46" t="s">
        <v>84</v>
      </c>
      <c r="D461" s="46" t="s">
        <v>84</v>
      </c>
      <c r="E461" s="46" t="s">
        <v>462</v>
      </c>
      <c r="F461" s="46" t="s">
        <v>6</v>
      </c>
      <c r="G461" s="47">
        <v>10</v>
      </c>
      <c r="H461" s="52">
        <f>G461*1.051</f>
        <v>10.51</v>
      </c>
      <c r="I461" s="52">
        <f>H461*1.05</f>
        <v>11.0355</v>
      </c>
    </row>
    <row r="462" spans="1:9" ht="38.25">
      <c r="A462" s="61" t="s">
        <v>463</v>
      </c>
      <c r="B462" s="43" t="s">
        <v>623</v>
      </c>
      <c r="C462" s="43" t="s">
        <v>84</v>
      </c>
      <c r="D462" s="43" t="s">
        <v>84</v>
      </c>
      <c r="E462" s="43" t="s">
        <v>464</v>
      </c>
      <c r="F462" s="43"/>
      <c r="G462" s="44">
        <f>G463</f>
        <v>20</v>
      </c>
      <c r="H462" s="44">
        <f>H463</f>
        <v>21.02</v>
      </c>
      <c r="I462" s="44">
        <f>I463</f>
        <v>22.071</v>
      </c>
    </row>
    <row r="463" spans="1:9" ht="25.5">
      <c r="A463" s="50" t="s">
        <v>5</v>
      </c>
      <c r="B463" s="46" t="s">
        <v>623</v>
      </c>
      <c r="C463" s="46" t="s">
        <v>84</v>
      </c>
      <c r="D463" s="46" t="s">
        <v>84</v>
      </c>
      <c r="E463" s="46" t="s">
        <v>464</v>
      </c>
      <c r="F463" s="46" t="s">
        <v>6</v>
      </c>
      <c r="G463" s="47">
        <v>20</v>
      </c>
      <c r="H463" s="52">
        <f>G463*1.051</f>
        <v>21.02</v>
      </c>
      <c r="I463" s="52">
        <f>H463*1.05</f>
        <v>22.071</v>
      </c>
    </row>
    <row r="464" spans="1:9" ht="51">
      <c r="A464" s="61" t="s">
        <v>465</v>
      </c>
      <c r="B464" s="43" t="s">
        <v>623</v>
      </c>
      <c r="C464" s="43" t="s">
        <v>84</v>
      </c>
      <c r="D464" s="43" t="s">
        <v>84</v>
      </c>
      <c r="E464" s="43" t="s">
        <v>466</v>
      </c>
      <c r="F464" s="43"/>
      <c r="G464" s="44">
        <f>G465</f>
        <v>5</v>
      </c>
      <c r="H464" s="44">
        <f>H465</f>
        <v>5.255</v>
      </c>
      <c r="I464" s="44">
        <f>I465</f>
        <v>5.51775</v>
      </c>
    </row>
    <row r="465" spans="1:9" ht="25.5">
      <c r="A465" s="50" t="s">
        <v>5</v>
      </c>
      <c r="B465" s="46" t="s">
        <v>623</v>
      </c>
      <c r="C465" s="46" t="s">
        <v>84</v>
      </c>
      <c r="D465" s="46" t="s">
        <v>84</v>
      </c>
      <c r="E465" s="46" t="s">
        <v>466</v>
      </c>
      <c r="F465" s="46" t="s">
        <v>6</v>
      </c>
      <c r="G465" s="47">
        <v>5</v>
      </c>
      <c r="H465" s="52">
        <f>G465*1.051</f>
        <v>5.255</v>
      </c>
      <c r="I465" s="52">
        <f>H465*1.05</f>
        <v>5.51775</v>
      </c>
    </row>
    <row r="466" spans="1:9" ht="25.5">
      <c r="A466" s="61" t="s">
        <v>467</v>
      </c>
      <c r="B466" s="43" t="s">
        <v>623</v>
      </c>
      <c r="C466" s="43" t="s">
        <v>84</v>
      </c>
      <c r="D466" s="43" t="s">
        <v>84</v>
      </c>
      <c r="E466" s="43" t="s">
        <v>468</v>
      </c>
      <c r="F466" s="43"/>
      <c r="G466" s="44">
        <f>G467</f>
        <v>30</v>
      </c>
      <c r="H466" s="44">
        <f>H467</f>
        <v>31.529999999999998</v>
      </c>
      <c r="I466" s="44">
        <f>I467</f>
        <v>33.1065</v>
      </c>
    </row>
    <row r="467" spans="1:9" ht="25.5">
      <c r="A467" s="50" t="s">
        <v>5</v>
      </c>
      <c r="B467" s="46" t="s">
        <v>623</v>
      </c>
      <c r="C467" s="46" t="s">
        <v>84</v>
      </c>
      <c r="D467" s="46" t="s">
        <v>84</v>
      </c>
      <c r="E467" s="46" t="s">
        <v>468</v>
      </c>
      <c r="F467" s="46" t="s">
        <v>6</v>
      </c>
      <c r="G467" s="47">
        <v>30</v>
      </c>
      <c r="H467" s="52">
        <f>G467*1.051</f>
        <v>31.529999999999998</v>
      </c>
      <c r="I467" s="52">
        <f>H467*1.05</f>
        <v>33.1065</v>
      </c>
    </row>
    <row r="468" spans="1:9" ht="38.25">
      <c r="A468" s="61" t="s">
        <v>469</v>
      </c>
      <c r="B468" s="43" t="s">
        <v>623</v>
      </c>
      <c r="C468" s="43" t="s">
        <v>84</v>
      </c>
      <c r="D468" s="43" t="s">
        <v>84</v>
      </c>
      <c r="E468" s="43" t="s">
        <v>470</v>
      </c>
      <c r="F468" s="43"/>
      <c r="G468" s="44">
        <f>G469</f>
        <v>30</v>
      </c>
      <c r="H468" s="44">
        <f>H469</f>
        <v>31.529999999999998</v>
      </c>
      <c r="I468" s="44">
        <f>I469</f>
        <v>33.1065</v>
      </c>
    </row>
    <row r="469" spans="1:9" ht="25.5">
      <c r="A469" s="50" t="s">
        <v>5</v>
      </c>
      <c r="B469" s="46" t="s">
        <v>623</v>
      </c>
      <c r="C469" s="46" t="s">
        <v>84</v>
      </c>
      <c r="D469" s="46" t="s">
        <v>84</v>
      </c>
      <c r="E469" s="46" t="s">
        <v>470</v>
      </c>
      <c r="F469" s="46" t="s">
        <v>6</v>
      </c>
      <c r="G469" s="47">
        <v>30</v>
      </c>
      <c r="H469" s="52">
        <f>G469*1.051</f>
        <v>31.529999999999998</v>
      </c>
      <c r="I469" s="52">
        <f>H469*1.05</f>
        <v>33.1065</v>
      </c>
    </row>
    <row r="470" spans="1:9" ht="38.25">
      <c r="A470" s="61" t="s">
        <v>471</v>
      </c>
      <c r="B470" s="43" t="s">
        <v>623</v>
      </c>
      <c r="C470" s="43" t="s">
        <v>84</v>
      </c>
      <c r="D470" s="43" t="s">
        <v>84</v>
      </c>
      <c r="E470" s="43" t="s">
        <v>472</v>
      </c>
      <c r="F470" s="43"/>
      <c r="G470" s="44">
        <f>G471</f>
        <v>15</v>
      </c>
      <c r="H470" s="44">
        <f>H471</f>
        <v>15.764999999999999</v>
      </c>
      <c r="I470" s="44">
        <f>I471</f>
        <v>16.55325</v>
      </c>
    </row>
    <row r="471" spans="1:9" ht="25.5">
      <c r="A471" s="50" t="s">
        <v>5</v>
      </c>
      <c r="B471" s="46" t="s">
        <v>623</v>
      </c>
      <c r="C471" s="46" t="s">
        <v>84</v>
      </c>
      <c r="D471" s="46" t="s">
        <v>84</v>
      </c>
      <c r="E471" s="46" t="s">
        <v>472</v>
      </c>
      <c r="F471" s="46" t="s">
        <v>6</v>
      </c>
      <c r="G471" s="47">
        <v>15</v>
      </c>
      <c r="H471" s="52">
        <f>G471*1.051</f>
        <v>15.764999999999999</v>
      </c>
      <c r="I471" s="52">
        <f>H471*1.05</f>
        <v>16.55325</v>
      </c>
    </row>
    <row r="472" spans="1:9" ht="63.75">
      <c r="A472" s="61" t="s">
        <v>473</v>
      </c>
      <c r="B472" s="43" t="s">
        <v>623</v>
      </c>
      <c r="C472" s="43" t="s">
        <v>84</v>
      </c>
      <c r="D472" s="43" t="s">
        <v>84</v>
      </c>
      <c r="E472" s="43" t="s">
        <v>474</v>
      </c>
      <c r="F472" s="43"/>
      <c r="G472" s="44">
        <f>G473</f>
        <v>40</v>
      </c>
      <c r="H472" s="44">
        <f>H473</f>
        <v>42.04</v>
      </c>
      <c r="I472" s="44">
        <f>I473</f>
        <v>44.142</v>
      </c>
    </row>
    <row r="473" spans="1:9" ht="25.5">
      <c r="A473" s="50" t="s">
        <v>5</v>
      </c>
      <c r="B473" s="46" t="s">
        <v>623</v>
      </c>
      <c r="C473" s="46" t="s">
        <v>84</v>
      </c>
      <c r="D473" s="46" t="s">
        <v>84</v>
      </c>
      <c r="E473" s="46" t="s">
        <v>474</v>
      </c>
      <c r="F473" s="46" t="s">
        <v>6</v>
      </c>
      <c r="G473" s="47">
        <v>40</v>
      </c>
      <c r="H473" s="52">
        <f>G473*1.051</f>
        <v>42.04</v>
      </c>
      <c r="I473" s="52">
        <f>H473*1.05</f>
        <v>44.142</v>
      </c>
    </row>
    <row r="474" spans="1:9" ht="38.25">
      <c r="A474" s="61" t="s">
        <v>475</v>
      </c>
      <c r="B474" s="43" t="s">
        <v>623</v>
      </c>
      <c r="C474" s="43" t="s">
        <v>84</v>
      </c>
      <c r="D474" s="43" t="s">
        <v>84</v>
      </c>
      <c r="E474" s="43" t="s">
        <v>476</v>
      </c>
      <c r="F474" s="43"/>
      <c r="G474" s="44">
        <f>G475</f>
        <v>110</v>
      </c>
      <c r="H474" s="44">
        <f>H475</f>
        <v>115.61</v>
      </c>
      <c r="I474" s="44">
        <f>I475</f>
        <v>121.3905</v>
      </c>
    </row>
    <row r="475" spans="1:9" ht="25.5">
      <c r="A475" s="50" t="s">
        <v>5</v>
      </c>
      <c r="B475" s="46" t="s">
        <v>623</v>
      </c>
      <c r="C475" s="46" t="s">
        <v>84</v>
      </c>
      <c r="D475" s="46" t="s">
        <v>84</v>
      </c>
      <c r="E475" s="46" t="s">
        <v>476</v>
      </c>
      <c r="F475" s="46" t="s">
        <v>6</v>
      </c>
      <c r="G475" s="47">
        <v>110</v>
      </c>
      <c r="H475" s="52">
        <f>G475*1.051</f>
        <v>115.61</v>
      </c>
      <c r="I475" s="52">
        <f>H475*1.05</f>
        <v>121.3905</v>
      </c>
    </row>
    <row r="476" spans="1:9" ht="25.5">
      <c r="A476" s="61" t="s">
        <v>477</v>
      </c>
      <c r="B476" s="43" t="s">
        <v>623</v>
      </c>
      <c r="C476" s="43" t="s">
        <v>84</v>
      </c>
      <c r="D476" s="43" t="s">
        <v>84</v>
      </c>
      <c r="E476" s="43" t="s">
        <v>478</v>
      </c>
      <c r="F476" s="43"/>
      <c r="G476" s="44">
        <f>G477</f>
        <v>100</v>
      </c>
      <c r="H476" s="44">
        <f>H477</f>
        <v>105.1</v>
      </c>
      <c r="I476" s="44">
        <f>I477</f>
        <v>110.355</v>
      </c>
    </row>
    <row r="477" spans="1:9" ht="25.5">
      <c r="A477" s="50" t="s">
        <v>5</v>
      </c>
      <c r="B477" s="46" t="s">
        <v>623</v>
      </c>
      <c r="C477" s="46" t="s">
        <v>84</v>
      </c>
      <c r="D477" s="46" t="s">
        <v>84</v>
      </c>
      <c r="E477" s="46" t="s">
        <v>478</v>
      </c>
      <c r="F477" s="46" t="s">
        <v>6</v>
      </c>
      <c r="G477" s="47">
        <v>100</v>
      </c>
      <c r="H477" s="52">
        <f>G477*1.051</f>
        <v>105.1</v>
      </c>
      <c r="I477" s="52">
        <f>H477*1.05</f>
        <v>110.355</v>
      </c>
    </row>
    <row r="478" spans="1:9" ht="89.25">
      <c r="A478" s="61" t="s">
        <v>479</v>
      </c>
      <c r="B478" s="43" t="s">
        <v>623</v>
      </c>
      <c r="C478" s="43" t="s">
        <v>84</v>
      </c>
      <c r="D478" s="43" t="s">
        <v>84</v>
      </c>
      <c r="E478" s="43" t="s">
        <v>480</v>
      </c>
      <c r="F478" s="43"/>
      <c r="G478" s="44">
        <f>G479</f>
        <v>5</v>
      </c>
      <c r="H478" s="44">
        <f>H479</f>
        <v>5.255</v>
      </c>
      <c r="I478" s="44">
        <f>I479</f>
        <v>5.51775</v>
      </c>
    </row>
    <row r="479" spans="1:9" ht="25.5">
      <c r="A479" s="50" t="s">
        <v>5</v>
      </c>
      <c r="B479" s="46" t="s">
        <v>623</v>
      </c>
      <c r="C479" s="46" t="s">
        <v>84</v>
      </c>
      <c r="D479" s="46" t="s">
        <v>84</v>
      </c>
      <c r="E479" s="46" t="s">
        <v>480</v>
      </c>
      <c r="F479" s="46" t="s">
        <v>6</v>
      </c>
      <c r="G479" s="47">
        <v>5</v>
      </c>
      <c r="H479" s="52">
        <f>G479*1.051</f>
        <v>5.255</v>
      </c>
      <c r="I479" s="52">
        <f>H479*1.05</f>
        <v>5.51775</v>
      </c>
    </row>
    <row r="480" spans="1:9" ht="76.5">
      <c r="A480" s="61" t="s">
        <v>481</v>
      </c>
      <c r="B480" s="43" t="s">
        <v>623</v>
      </c>
      <c r="C480" s="43" t="s">
        <v>84</v>
      </c>
      <c r="D480" s="43" t="s">
        <v>84</v>
      </c>
      <c r="E480" s="43" t="s">
        <v>482</v>
      </c>
      <c r="F480" s="43"/>
      <c r="G480" s="44">
        <f>G481</f>
        <v>20</v>
      </c>
      <c r="H480" s="44">
        <f>H481</f>
        <v>21.02</v>
      </c>
      <c r="I480" s="44">
        <f>I481</f>
        <v>22.071</v>
      </c>
    </row>
    <row r="481" spans="1:9" ht="25.5">
      <c r="A481" s="50" t="s">
        <v>5</v>
      </c>
      <c r="B481" s="46" t="s">
        <v>623</v>
      </c>
      <c r="C481" s="46" t="s">
        <v>84</v>
      </c>
      <c r="D481" s="46" t="s">
        <v>84</v>
      </c>
      <c r="E481" s="46" t="s">
        <v>482</v>
      </c>
      <c r="F481" s="46" t="s">
        <v>6</v>
      </c>
      <c r="G481" s="47">
        <v>20</v>
      </c>
      <c r="H481" s="52">
        <f>G481*1.051</f>
        <v>21.02</v>
      </c>
      <c r="I481" s="52">
        <f>H481*1.05</f>
        <v>22.071</v>
      </c>
    </row>
    <row r="482" spans="1:9" ht="38.25">
      <c r="A482" s="61" t="s">
        <v>483</v>
      </c>
      <c r="B482" s="43" t="s">
        <v>623</v>
      </c>
      <c r="C482" s="43" t="s">
        <v>84</v>
      </c>
      <c r="D482" s="43" t="s">
        <v>84</v>
      </c>
      <c r="E482" s="43" t="s">
        <v>484</v>
      </c>
      <c r="F482" s="43"/>
      <c r="G482" s="44">
        <f>G483</f>
        <v>200</v>
      </c>
      <c r="H482" s="44">
        <f>H483</f>
        <v>210.2</v>
      </c>
      <c r="I482" s="44">
        <f>I483</f>
        <v>220.71</v>
      </c>
    </row>
    <row r="483" spans="1:9" ht="25.5">
      <c r="A483" s="50" t="s">
        <v>5</v>
      </c>
      <c r="B483" s="46" t="s">
        <v>623</v>
      </c>
      <c r="C483" s="46" t="s">
        <v>84</v>
      </c>
      <c r="D483" s="46" t="s">
        <v>84</v>
      </c>
      <c r="E483" s="46" t="s">
        <v>484</v>
      </c>
      <c r="F483" s="46" t="s">
        <v>6</v>
      </c>
      <c r="G483" s="47">
        <v>200</v>
      </c>
      <c r="H483" s="52">
        <f>G483*1.051</f>
        <v>210.2</v>
      </c>
      <c r="I483" s="52">
        <f>H483*1.05</f>
        <v>220.71</v>
      </c>
    </row>
    <row r="484" spans="1:9" ht="140.25">
      <c r="A484" s="69" t="s">
        <v>485</v>
      </c>
      <c r="B484" s="43" t="s">
        <v>623</v>
      </c>
      <c r="C484" s="43" t="s">
        <v>84</v>
      </c>
      <c r="D484" s="43" t="s">
        <v>84</v>
      </c>
      <c r="E484" s="43" t="s">
        <v>486</v>
      </c>
      <c r="F484" s="43"/>
      <c r="G484" s="44">
        <f>G485</f>
        <v>30</v>
      </c>
      <c r="H484" s="44">
        <f>H485</f>
        <v>31.529999999999998</v>
      </c>
      <c r="I484" s="44">
        <f>I485</f>
        <v>33.1065</v>
      </c>
    </row>
    <row r="485" spans="1:9" ht="25.5">
      <c r="A485" s="50" t="s">
        <v>5</v>
      </c>
      <c r="B485" s="46" t="s">
        <v>623</v>
      </c>
      <c r="C485" s="46" t="s">
        <v>84</v>
      </c>
      <c r="D485" s="46" t="s">
        <v>84</v>
      </c>
      <c r="E485" s="46" t="s">
        <v>486</v>
      </c>
      <c r="F485" s="46" t="s">
        <v>6</v>
      </c>
      <c r="G485" s="47">
        <v>30</v>
      </c>
      <c r="H485" s="52">
        <f>G485*1.051</f>
        <v>31.529999999999998</v>
      </c>
      <c r="I485" s="52">
        <f>H485*1.05</f>
        <v>33.1065</v>
      </c>
    </row>
    <row r="486" spans="1:9" ht="25.5">
      <c r="A486" s="69" t="s">
        <v>487</v>
      </c>
      <c r="B486" s="43" t="s">
        <v>623</v>
      </c>
      <c r="C486" s="43" t="s">
        <v>84</v>
      </c>
      <c r="D486" s="43" t="s">
        <v>84</v>
      </c>
      <c r="E486" s="43" t="s">
        <v>488</v>
      </c>
      <c r="F486" s="43"/>
      <c r="G486" s="44">
        <f>G487</f>
        <v>10</v>
      </c>
      <c r="H486" s="44">
        <f>H487</f>
        <v>10.51</v>
      </c>
      <c r="I486" s="44">
        <f>I487</f>
        <v>11.0355</v>
      </c>
    </row>
    <row r="487" spans="1:9" ht="25.5">
      <c r="A487" s="50" t="s">
        <v>5</v>
      </c>
      <c r="B487" s="46" t="s">
        <v>623</v>
      </c>
      <c r="C487" s="46" t="s">
        <v>84</v>
      </c>
      <c r="D487" s="46" t="s">
        <v>84</v>
      </c>
      <c r="E487" s="46" t="s">
        <v>488</v>
      </c>
      <c r="F487" s="46" t="s">
        <v>6</v>
      </c>
      <c r="G487" s="47">
        <v>10</v>
      </c>
      <c r="H487" s="52">
        <f>G487*1.051</f>
        <v>10.51</v>
      </c>
      <c r="I487" s="52">
        <f>H487*1.05</f>
        <v>11.0355</v>
      </c>
    </row>
    <row r="488" spans="1:9" ht="25.5">
      <c r="A488" s="69" t="s">
        <v>489</v>
      </c>
      <c r="B488" s="43" t="s">
        <v>623</v>
      </c>
      <c r="C488" s="43" t="s">
        <v>84</v>
      </c>
      <c r="D488" s="43" t="s">
        <v>84</v>
      </c>
      <c r="E488" s="43" t="s">
        <v>490</v>
      </c>
      <c r="F488" s="43"/>
      <c r="G488" s="44">
        <f>G489</f>
        <v>40</v>
      </c>
      <c r="H488" s="44">
        <f>H489</f>
        <v>42.04</v>
      </c>
      <c r="I488" s="44">
        <f>I489</f>
        <v>44.142</v>
      </c>
    </row>
    <row r="489" spans="1:9" ht="25.5">
      <c r="A489" s="50" t="s">
        <v>5</v>
      </c>
      <c r="B489" s="46" t="s">
        <v>623</v>
      </c>
      <c r="C489" s="46" t="s">
        <v>84</v>
      </c>
      <c r="D489" s="46" t="s">
        <v>84</v>
      </c>
      <c r="E489" s="46" t="s">
        <v>490</v>
      </c>
      <c r="F489" s="46" t="s">
        <v>6</v>
      </c>
      <c r="G489" s="47">
        <v>40</v>
      </c>
      <c r="H489" s="52">
        <f>G489*1.051</f>
        <v>42.04</v>
      </c>
      <c r="I489" s="52">
        <f>H489*1.05</f>
        <v>44.142</v>
      </c>
    </row>
    <row r="490" spans="1:9" ht="38.25">
      <c r="A490" s="61" t="s">
        <v>491</v>
      </c>
      <c r="B490" s="43" t="s">
        <v>623</v>
      </c>
      <c r="C490" s="43" t="s">
        <v>84</v>
      </c>
      <c r="D490" s="43" t="s">
        <v>84</v>
      </c>
      <c r="E490" s="43" t="s">
        <v>492</v>
      </c>
      <c r="F490" s="43"/>
      <c r="G490" s="44">
        <f>G491+G510+G521</f>
        <v>1381</v>
      </c>
      <c r="H490" s="44">
        <f>H491+H510+H521</f>
        <v>1451.431</v>
      </c>
      <c r="I490" s="44">
        <f>I491+I510+I521</f>
        <v>1524.0025500000002</v>
      </c>
    </row>
    <row r="491" spans="1:9" ht="12.75">
      <c r="A491" s="61" t="s">
        <v>493</v>
      </c>
      <c r="B491" s="43" t="s">
        <v>623</v>
      </c>
      <c r="C491" s="43" t="s">
        <v>84</v>
      </c>
      <c r="D491" s="43" t="s">
        <v>84</v>
      </c>
      <c r="E491" s="43" t="s">
        <v>494</v>
      </c>
      <c r="F491" s="43"/>
      <c r="G491" s="44">
        <f>G492+G494+G496+G498+G500+G502+G504+G506+G508</f>
        <v>864</v>
      </c>
      <c r="H491" s="44">
        <f>H492+H494+H496+H498+H500+H502+H504+H506+H508</f>
        <v>908.064</v>
      </c>
      <c r="I491" s="44">
        <f>I492+I494+I496+I498+I500+I502+I504+I506+I508</f>
        <v>953.4672</v>
      </c>
    </row>
    <row r="492" spans="1:9" ht="140.25">
      <c r="A492" s="69" t="s">
        <v>495</v>
      </c>
      <c r="B492" s="43" t="s">
        <v>623</v>
      </c>
      <c r="C492" s="43" t="s">
        <v>84</v>
      </c>
      <c r="D492" s="43" t="s">
        <v>84</v>
      </c>
      <c r="E492" s="43" t="s">
        <v>496</v>
      </c>
      <c r="F492" s="43"/>
      <c r="G492" s="44">
        <f>G493</f>
        <v>80</v>
      </c>
      <c r="H492" s="44">
        <f>H493</f>
        <v>84.08</v>
      </c>
      <c r="I492" s="44">
        <f>I493</f>
        <v>88.284</v>
      </c>
    </row>
    <row r="493" spans="1:9" ht="25.5">
      <c r="A493" s="50" t="s">
        <v>5</v>
      </c>
      <c r="B493" s="46" t="s">
        <v>623</v>
      </c>
      <c r="C493" s="46" t="s">
        <v>84</v>
      </c>
      <c r="D493" s="46" t="s">
        <v>84</v>
      </c>
      <c r="E493" s="46" t="s">
        <v>496</v>
      </c>
      <c r="F493" s="46" t="s">
        <v>6</v>
      </c>
      <c r="G493" s="47">
        <v>80</v>
      </c>
      <c r="H493" s="52">
        <f>G493*1.051</f>
        <v>84.08</v>
      </c>
      <c r="I493" s="52">
        <f>H493*1.05</f>
        <v>88.284</v>
      </c>
    </row>
    <row r="494" spans="1:9" ht="102">
      <c r="A494" s="69" t="s">
        <v>497</v>
      </c>
      <c r="B494" s="43" t="s">
        <v>623</v>
      </c>
      <c r="C494" s="43" t="s">
        <v>84</v>
      </c>
      <c r="D494" s="43" t="s">
        <v>84</v>
      </c>
      <c r="E494" s="43" t="s">
        <v>498</v>
      </c>
      <c r="F494" s="43"/>
      <c r="G494" s="44">
        <f>G495</f>
        <v>60</v>
      </c>
      <c r="H494" s="44">
        <f>H495</f>
        <v>63.059999999999995</v>
      </c>
      <c r="I494" s="44">
        <f>I495</f>
        <v>66.213</v>
      </c>
    </row>
    <row r="495" spans="1:9" ht="25.5">
      <c r="A495" s="50" t="s">
        <v>5</v>
      </c>
      <c r="B495" s="46" t="s">
        <v>623</v>
      </c>
      <c r="C495" s="46" t="s">
        <v>84</v>
      </c>
      <c r="D495" s="46" t="s">
        <v>84</v>
      </c>
      <c r="E495" s="46" t="s">
        <v>498</v>
      </c>
      <c r="F495" s="46" t="s">
        <v>6</v>
      </c>
      <c r="G495" s="47">
        <v>60</v>
      </c>
      <c r="H495" s="52">
        <f>G495*1.051</f>
        <v>63.059999999999995</v>
      </c>
      <c r="I495" s="52">
        <f>H495*1.05</f>
        <v>66.213</v>
      </c>
    </row>
    <row r="496" spans="1:9" ht="114.75">
      <c r="A496" s="69" t="s">
        <v>499</v>
      </c>
      <c r="B496" s="43" t="s">
        <v>623</v>
      </c>
      <c r="C496" s="43" t="s">
        <v>84</v>
      </c>
      <c r="D496" s="43" t="s">
        <v>84</v>
      </c>
      <c r="E496" s="43" t="s">
        <v>500</v>
      </c>
      <c r="F496" s="43"/>
      <c r="G496" s="44">
        <f>G497</f>
        <v>55</v>
      </c>
      <c r="H496" s="44">
        <f>H497</f>
        <v>57.805</v>
      </c>
      <c r="I496" s="44">
        <f>I497</f>
        <v>60.69525</v>
      </c>
    </row>
    <row r="497" spans="1:9" ht="25.5">
      <c r="A497" s="50" t="s">
        <v>5</v>
      </c>
      <c r="B497" s="46" t="s">
        <v>623</v>
      </c>
      <c r="C497" s="46" t="s">
        <v>84</v>
      </c>
      <c r="D497" s="46" t="s">
        <v>84</v>
      </c>
      <c r="E497" s="46" t="s">
        <v>500</v>
      </c>
      <c r="F497" s="46" t="s">
        <v>6</v>
      </c>
      <c r="G497" s="47">
        <v>55</v>
      </c>
      <c r="H497" s="52">
        <f>G497*1.051</f>
        <v>57.805</v>
      </c>
      <c r="I497" s="52">
        <f>H497*1.05</f>
        <v>60.69525</v>
      </c>
    </row>
    <row r="498" spans="1:9" ht="140.25">
      <c r="A498" s="69" t="s">
        <v>501</v>
      </c>
      <c r="B498" s="43" t="s">
        <v>623</v>
      </c>
      <c r="C498" s="43" t="s">
        <v>84</v>
      </c>
      <c r="D498" s="43" t="s">
        <v>84</v>
      </c>
      <c r="E498" s="43" t="s">
        <v>502</v>
      </c>
      <c r="F498" s="43"/>
      <c r="G498" s="44">
        <f>G499</f>
        <v>90</v>
      </c>
      <c r="H498" s="44">
        <f>H499</f>
        <v>94.58999999999999</v>
      </c>
      <c r="I498" s="44">
        <f>I499</f>
        <v>99.31949999999999</v>
      </c>
    </row>
    <row r="499" spans="1:9" ht="25.5">
      <c r="A499" s="50" t="s">
        <v>5</v>
      </c>
      <c r="B499" s="46" t="s">
        <v>623</v>
      </c>
      <c r="C499" s="46" t="s">
        <v>84</v>
      </c>
      <c r="D499" s="46" t="s">
        <v>84</v>
      </c>
      <c r="E499" s="46" t="s">
        <v>502</v>
      </c>
      <c r="F499" s="46" t="s">
        <v>6</v>
      </c>
      <c r="G499" s="47">
        <v>90</v>
      </c>
      <c r="H499" s="52">
        <f>G499*1.051</f>
        <v>94.58999999999999</v>
      </c>
      <c r="I499" s="52">
        <f>H499*1.05</f>
        <v>99.31949999999999</v>
      </c>
    </row>
    <row r="500" spans="1:9" ht="89.25">
      <c r="A500" s="69" t="s">
        <v>503</v>
      </c>
      <c r="B500" s="43" t="s">
        <v>623</v>
      </c>
      <c r="C500" s="43" t="s">
        <v>84</v>
      </c>
      <c r="D500" s="43" t="s">
        <v>84</v>
      </c>
      <c r="E500" s="43" t="s">
        <v>504</v>
      </c>
      <c r="F500" s="43"/>
      <c r="G500" s="44">
        <f>G501</f>
        <v>191</v>
      </c>
      <c r="H500" s="44">
        <f>H501</f>
        <v>200.74099999999999</v>
      </c>
      <c r="I500" s="44">
        <f>I501</f>
        <v>210.77805</v>
      </c>
    </row>
    <row r="501" spans="1:9" ht="25.5">
      <c r="A501" s="50" t="s">
        <v>5</v>
      </c>
      <c r="B501" s="46" t="s">
        <v>623</v>
      </c>
      <c r="C501" s="46" t="s">
        <v>84</v>
      </c>
      <c r="D501" s="46" t="s">
        <v>84</v>
      </c>
      <c r="E501" s="46" t="s">
        <v>504</v>
      </c>
      <c r="F501" s="46" t="s">
        <v>6</v>
      </c>
      <c r="G501" s="47">
        <v>191</v>
      </c>
      <c r="H501" s="52">
        <f>G501*1.051</f>
        <v>200.74099999999999</v>
      </c>
      <c r="I501" s="52">
        <f>H501*1.05</f>
        <v>210.77805</v>
      </c>
    </row>
    <row r="502" spans="1:9" ht="153">
      <c r="A502" s="69" t="s">
        <v>505</v>
      </c>
      <c r="B502" s="43" t="s">
        <v>623</v>
      </c>
      <c r="C502" s="43" t="s">
        <v>84</v>
      </c>
      <c r="D502" s="43" t="s">
        <v>84</v>
      </c>
      <c r="E502" s="43" t="s">
        <v>506</v>
      </c>
      <c r="F502" s="43"/>
      <c r="G502" s="44">
        <f>G503</f>
        <v>85</v>
      </c>
      <c r="H502" s="44">
        <f>H503</f>
        <v>89.335</v>
      </c>
      <c r="I502" s="44">
        <f>I503</f>
        <v>93.80175</v>
      </c>
    </row>
    <row r="503" spans="1:9" ht="25.5">
      <c r="A503" s="50" t="s">
        <v>5</v>
      </c>
      <c r="B503" s="46" t="s">
        <v>623</v>
      </c>
      <c r="C503" s="46" t="s">
        <v>84</v>
      </c>
      <c r="D503" s="46" t="s">
        <v>84</v>
      </c>
      <c r="E503" s="46" t="s">
        <v>506</v>
      </c>
      <c r="F503" s="46" t="s">
        <v>6</v>
      </c>
      <c r="G503" s="47">
        <v>85</v>
      </c>
      <c r="H503" s="52">
        <f>G503*1.051</f>
        <v>89.335</v>
      </c>
      <c r="I503" s="52">
        <f>H503*1.05</f>
        <v>93.80175</v>
      </c>
    </row>
    <row r="504" spans="1:9" ht="242.25">
      <c r="A504" s="69" t="s">
        <v>507</v>
      </c>
      <c r="B504" s="43" t="s">
        <v>623</v>
      </c>
      <c r="C504" s="43" t="s">
        <v>84</v>
      </c>
      <c r="D504" s="43" t="s">
        <v>84</v>
      </c>
      <c r="E504" s="43" t="s">
        <v>508</v>
      </c>
      <c r="F504" s="43"/>
      <c r="G504" s="44">
        <f>G505</f>
        <v>128</v>
      </c>
      <c r="H504" s="44">
        <f>H505</f>
        <v>134.528</v>
      </c>
      <c r="I504" s="44">
        <f>I505</f>
        <v>141.2544</v>
      </c>
    </row>
    <row r="505" spans="1:9" ht="25.5">
      <c r="A505" s="50" t="s">
        <v>5</v>
      </c>
      <c r="B505" s="46" t="s">
        <v>623</v>
      </c>
      <c r="C505" s="46" t="s">
        <v>84</v>
      </c>
      <c r="D505" s="46" t="s">
        <v>84</v>
      </c>
      <c r="E505" s="46" t="s">
        <v>508</v>
      </c>
      <c r="F505" s="46" t="s">
        <v>6</v>
      </c>
      <c r="G505" s="47">
        <v>128</v>
      </c>
      <c r="H505" s="52">
        <f>G505*1.051</f>
        <v>134.528</v>
      </c>
      <c r="I505" s="52">
        <f>H505*1.05</f>
        <v>141.2544</v>
      </c>
    </row>
    <row r="506" spans="1:9" ht="114.75">
      <c r="A506" s="69" t="s">
        <v>509</v>
      </c>
      <c r="B506" s="43" t="s">
        <v>623</v>
      </c>
      <c r="C506" s="43" t="s">
        <v>84</v>
      </c>
      <c r="D506" s="43" t="s">
        <v>84</v>
      </c>
      <c r="E506" s="43" t="s">
        <v>510</v>
      </c>
      <c r="F506" s="43"/>
      <c r="G506" s="44">
        <f>G507</f>
        <v>120</v>
      </c>
      <c r="H506" s="44">
        <f>H507</f>
        <v>126.11999999999999</v>
      </c>
      <c r="I506" s="44">
        <f>I507</f>
        <v>132.426</v>
      </c>
    </row>
    <row r="507" spans="1:9" ht="25.5">
      <c r="A507" s="50" t="s">
        <v>5</v>
      </c>
      <c r="B507" s="46" t="s">
        <v>623</v>
      </c>
      <c r="C507" s="46" t="s">
        <v>84</v>
      </c>
      <c r="D507" s="46" t="s">
        <v>84</v>
      </c>
      <c r="E507" s="46" t="s">
        <v>510</v>
      </c>
      <c r="F507" s="46" t="s">
        <v>6</v>
      </c>
      <c r="G507" s="47">
        <v>120</v>
      </c>
      <c r="H507" s="52">
        <f>G507*1.051</f>
        <v>126.11999999999999</v>
      </c>
      <c r="I507" s="52">
        <f>H507*1.05</f>
        <v>132.426</v>
      </c>
    </row>
    <row r="508" spans="1:9" ht="102">
      <c r="A508" s="69" t="s">
        <v>511</v>
      </c>
      <c r="B508" s="43" t="s">
        <v>623</v>
      </c>
      <c r="C508" s="43" t="s">
        <v>84</v>
      </c>
      <c r="D508" s="43" t="s">
        <v>84</v>
      </c>
      <c r="E508" s="43" t="s">
        <v>512</v>
      </c>
      <c r="F508" s="43"/>
      <c r="G508" s="44">
        <f>G509</f>
        <v>55</v>
      </c>
      <c r="H508" s="44">
        <f>H509</f>
        <v>57.805</v>
      </c>
      <c r="I508" s="44">
        <f>I509</f>
        <v>60.69525</v>
      </c>
    </row>
    <row r="509" spans="1:9" ht="25.5">
      <c r="A509" s="50" t="s">
        <v>5</v>
      </c>
      <c r="B509" s="46" t="s">
        <v>623</v>
      </c>
      <c r="C509" s="46" t="s">
        <v>84</v>
      </c>
      <c r="D509" s="46" t="s">
        <v>84</v>
      </c>
      <c r="E509" s="46" t="s">
        <v>512</v>
      </c>
      <c r="F509" s="46" t="s">
        <v>6</v>
      </c>
      <c r="G509" s="47">
        <v>55</v>
      </c>
      <c r="H509" s="52">
        <f>G509*1.051</f>
        <v>57.805</v>
      </c>
      <c r="I509" s="52">
        <f>H509*1.05</f>
        <v>60.69525</v>
      </c>
    </row>
    <row r="510" spans="1:9" ht="12.75">
      <c r="A510" s="61" t="s">
        <v>513</v>
      </c>
      <c r="B510" s="43"/>
      <c r="C510" s="43" t="s">
        <v>84</v>
      </c>
      <c r="D510" s="43" t="s">
        <v>84</v>
      </c>
      <c r="E510" s="43" t="s">
        <v>514</v>
      </c>
      <c r="F510" s="43"/>
      <c r="G510" s="44">
        <f>G511+G513+G515+G517+G519</f>
        <v>206</v>
      </c>
      <c r="H510" s="44">
        <f>H511+H513+H515+H517+H519</f>
        <v>216.506</v>
      </c>
      <c r="I510" s="44">
        <f>I511+I513+I515+I517+I519</f>
        <v>227.3313</v>
      </c>
    </row>
    <row r="511" spans="1:9" ht="102">
      <c r="A511" s="69" t="s">
        <v>515</v>
      </c>
      <c r="B511" s="43" t="s">
        <v>623</v>
      </c>
      <c r="C511" s="43" t="s">
        <v>84</v>
      </c>
      <c r="D511" s="43" t="s">
        <v>84</v>
      </c>
      <c r="E511" s="43" t="s">
        <v>516</v>
      </c>
      <c r="F511" s="43"/>
      <c r="G511" s="44">
        <f>G512</f>
        <v>51</v>
      </c>
      <c r="H511" s="44">
        <f>H512</f>
        <v>53.601</v>
      </c>
      <c r="I511" s="44">
        <f>I512</f>
        <v>56.28105</v>
      </c>
    </row>
    <row r="512" spans="1:9" ht="25.5">
      <c r="A512" s="50" t="s">
        <v>5</v>
      </c>
      <c r="B512" s="46" t="s">
        <v>623</v>
      </c>
      <c r="C512" s="46" t="s">
        <v>84</v>
      </c>
      <c r="D512" s="46" t="s">
        <v>84</v>
      </c>
      <c r="E512" s="46" t="s">
        <v>516</v>
      </c>
      <c r="F512" s="46" t="s">
        <v>6</v>
      </c>
      <c r="G512" s="47">
        <v>51</v>
      </c>
      <c r="H512" s="52">
        <f>G512*1.051</f>
        <v>53.601</v>
      </c>
      <c r="I512" s="52">
        <f>H512*1.05</f>
        <v>56.28105</v>
      </c>
    </row>
    <row r="513" spans="1:9" ht="191.25">
      <c r="A513" s="69" t="s">
        <v>517</v>
      </c>
      <c r="B513" s="43" t="s">
        <v>623</v>
      </c>
      <c r="C513" s="43" t="s">
        <v>84</v>
      </c>
      <c r="D513" s="43" t="s">
        <v>84</v>
      </c>
      <c r="E513" s="43" t="s">
        <v>518</v>
      </c>
      <c r="F513" s="43"/>
      <c r="G513" s="44">
        <f>G514</f>
        <v>25</v>
      </c>
      <c r="H513" s="44">
        <f>H514</f>
        <v>26.275</v>
      </c>
      <c r="I513" s="44">
        <f>I514</f>
        <v>27.58875</v>
      </c>
    </row>
    <row r="514" spans="1:9" ht="25.5">
      <c r="A514" s="50" t="s">
        <v>5</v>
      </c>
      <c r="B514" s="46" t="s">
        <v>623</v>
      </c>
      <c r="C514" s="46" t="s">
        <v>84</v>
      </c>
      <c r="D514" s="46" t="s">
        <v>84</v>
      </c>
      <c r="E514" s="46" t="s">
        <v>518</v>
      </c>
      <c r="F514" s="46" t="s">
        <v>6</v>
      </c>
      <c r="G514" s="47">
        <v>25</v>
      </c>
      <c r="H514" s="52">
        <f>G514*1.051</f>
        <v>26.275</v>
      </c>
      <c r="I514" s="52">
        <f>H514*1.05</f>
        <v>27.58875</v>
      </c>
    </row>
    <row r="515" spans="1:9" ht="140.25">
      <c r="A515" s="69" t="s">
        <v>519</v>
      </c>
      <c r="B515" s="43" t="s">
        <v>623</v>
      </c>
      <c r="C515" s="43" t="s">
        <v>84</v>
      </c>
      <c r="D515" s="43" t="s">
        <v>84</v>
      </c>
      <c r="E515" s="43" t="s">
        <v>520</v>
      </c>
      <c r="F515" s="43"/>
      <c r="G515" s="44">
        <f>G516</f>
        <v>60</v>
      </c>
      <c r="H515" s="44">
        <f>H516</f>
        <v>63.059999999999995</v>
      </c>
      <c r="I515" s="44">
        <f>I516</f>
        <v>66.213</v>
      </c>
    </row>
    <row r="516" spans="1:9" ht="25.5">
      <c r="A516" s="50" t="s">
        <v>5</v>
      </c>
      <c r="B516" s="46" t="s">
        <v>623</v>
      </c>
      <c r="C516" s="46" t="s">
        <v>84</v>
      </c>
      <c r="D516" s="46" t="s">
        <v>84</v>
      </c>
      <c r="E516" s="46" t="s">
        <v>520</v>
      </c>
      <c r="F516" s="46" t="s">
        <v>6</v>
      </c>
      <c r="G516" s="47">
        <v>60</v>
      </c>
      <c r="H516" s="52">
        <f>G516*1.051</f>
        <v>63.059999999999995</v>
      </c>
      <c r="I516" s="52">
        <f>H516*1.05</f>
        <v>66.213</v>
      </c>
    </row>
    <row r="517" spans="1:9" ht="51">
      <c r="A517" s="69" t="s">
        <v>521</v>
      </c>
      <c r="B517" s="43" t="s">
        <v>623</v>
      </c>
      <c r="C517" s="43" t="s">
        <v>84</v>
      </c>
      <c r="D517" s="43" t="s">
        <v>84</v>
      </c>
      <c r="E517" s="43" t="s">
        <v>522</v>
      </c>
      <c r="F517" s="43"/>
      <c r="G517" s="44">
        <f>G518</f>
        <v>30</v>
      </c>
      <c r="H517" s="44">
        <f>H518</f>
        <v>31.529999999999998</v>
      </c>
      <c r="I517" s="44">
        <f>I518</f>
        <v>33.1065</v>
      </c>
    </row>
    <row r="518" spans="1:9" ht="25.5">
      <c r="A518" s="50" t="s">
        <v>5</v>
      </c>
      <c r="B518" s="46" t="s">
        <v>623</v>
      </c>
      <c r="C518" s="46" t="s">
        <v>84</v>
      </c>
      <c r="D518" s="46" t="s">
        <v>84</v>
      </c>
      <c r="E518" s="46" t="s">
        <v>522</v>
      </c>
      <c r="F518" s="46" t="s">
        <v>6</v>
      </c>
      <c r="G518" s="47">
        <v>30</v>
      </c>
      <c r="H518" s="52">
        <f>G518*1.051</f>
        <v>31.529999999999998</v>
      </c>
      <c r="I518" s="52">
        <f>H518*1.05</f>
        <v>33.1065</v>
      </c>
    </row>
    <row r="519" spans="1:9" ht="229.5">
      <c r="A519" s="69" t="s">
        <v>523</v>
      </c>
      <c r="B519" s="43" t="s">
        <v>623</v>
      </c>
      <c r="C519" s="43" t="s">
        <v>84</v>
      </c>
      <c r="D519" s="43" t="s">
        <v>84</v>
      </c>
      <c r="E519" s="43" t="s">
        <v>524</v>
      </c>
      <c r="F519" s="43"/>
      <c r="G519" s="44">
        <f>G520</f>
        <v>40</v>
      </c>
      <c r="H519" s="44">
        <f>H520</f>
        <v>42.04</v>
      </c>
      <c r="I519" s="44">
        <f>I520</f>
        <v>44.142</v>
      </c>
    </row>
    <row r="520" spans="1:9" ht="25.5">
      <c r="A520" s="50" t="s">
        <v>5</v>
      </c>
      <c r="B520" s="46" t="s">
        <v>623</v>
      </c>
      <c r="C520" s="46" t="s">
        <v>84</v>
      </c>
      <c r="D520" s="46" t="s">
        <v>84</v>
      </c>
      <c r="E520" s="46" t="s">
        <v>524</v>
      </c>
      <c r="F520" s="46" t="s">
        <v>6</v>
      </c>
      <c r="G520" s="47">
        <v>40</v>
      </c>
      <c r="H520" s="52">
        <f>G520*1.051</f>
        <v>42.04</v>
      </c>
      <c r="I520" s="52">
        <f>H520*1.05</f>
        <v>44.142</v>
      </c>
    </row>
    <row r="521" spans="1:9" ht="12.75">
      <c r="A521" s="61" t="s">
        <v>525</v>
      </c>
      <c r="B521" s="43"/>
      <c r="C521" s="43" t="s">
        <v>84</v>
      </c>
      <c r="D521" s="43" t="s">
        <v>84</v>
      </c>
      <c r="E521" s="43" t="s">
        <v>526</v>
      </c>
      <c r="F521" s="43"/>
      <c r="G521" s="44">
        <f>G522+G524+G526+G528</f>
        <v>311</v>
      </c>
      <c r="H521" s="44">
        <f>H522+H524+H526+H528</f>
        <v>326.861</v>
      </c>
      <c r="I521" s="44">
        <f>I522+I524+I526+I528</f>
        <v>343.20405</v>
      </c>
    </row>
    <row r="522" spans="1:9" ht="165.75">
      <c r="A522" s="69" t="s">
        <v>527</v>
      </c>
      <c r="B522" s="43" t="s">
        <v>623</v>
      </c>
      <c r="C522" s="43" t="s">
        <v>84</v>
      </c>
      <c r="D522" s="43" t="s">
        <v>84</v>
      </c>
      <c r="E522" s="43" t="s">
        <v>528</v>
      </c>
      <c r="F522" s="43"/>
      <c r="G522" s="44">
        <f>G523</f>
        <v>66</v>
      </c>
      <c r="H522" s="44">
        <f>H523</f>
        <v>69.366</v>
      </c>
      <c r="I522" s="44">
        <f>I523</f>
        <v>72.8343</v>
      </c>
    </row>
    <row r="523" spans="1:9" ht="25.5">
      <c r="A523" s="50" t="s">
        <v>5</v>
      </c>
      <c r="B523" s="46" t="s">
        <v>623</v>
      </c>
      <c r="C523" s="46" t="s">
        <v>84</v>
      </c>
      <c r="D523" s="46" t="s">
        <v>84</v>
      </c>
      <c r="E523" s="46" t="s">
        <v>528</v>
      </c>
      <c r="F523" s="46" t="s">
        <v>6</v>
      </c>
      <c r="G523" s="47">
        <v>66</v>
      </c>
      <c r="H523" s="52">
        <f>G523*1.051</f>
        <v>69.366</v>
      </c>
      <c r="I523" s="52">
        <f>H523*1.05</f>
        <v>72.8343</v>
      </c>
    </row>
    <row r="524" spans="1:9" ht="89.25">
      <c r="A524" s="61" t="s">
        <v>529</v>
      </c>
      <c r="B524" s="43" t="s">
        <v>623</v>
      </c>
      <c r="C524" s="43" t="s">
        <v>84</v>
      </c>
      <c r="D524" s="43" t="s">
        <v>84</v>
      </c>
      <c r="E524" s="43" t="s">
        <v>530</v>
      </c>
      <c r="F524" s="43"/>
      <c r="G524" s="44">
        <f>G525</f>
        <v>130</v>
      </c>
      <c r="H524" s="44">
        <f>H525</f>
        <v>136.63</v>
      </c>
      <c r="I524" s="44">
        <f>I525</f>
        <v>143.4615</v>
      </c>
    </row>
    <row r="525" spans="1:9" ht="25.5">
      <c r="A525" s="50" t="s">
        <v>5</v>
      </c>
      <c r="B525" s="46" t="s">
        <v>623</v>
      </c>
      <c r="C525" s="46" t="s">
        <v>84</v>
      </c>
      <c r="D525" s="46" t="s">
        <v>84</v>
      </c>
      <c r="E525" s="46" t="s">
        <v>530</v>
      </c>
      <c r="F525" s="46" t="s">
        <v>6</v>
      </c>
      <c r="G525" s="47">
        <v>130</v>
      </c>
      <c r="H525" s="52">
        <f>G525*1.051</f>
        <v>136.63</v>
      </c>
      <c r="I525" s="52">
        <f>H525*1.05</f>
        <v>143.4615</v>
      </c>
    </row>
    <row r="526" spans="1:9" ht="140.25">
      <c r="A526" s="69" t="s">
        <v>531</v>
      </c>
      <c r="B526" s="43" t="s">
        <v>623</v>
      </c>
      <c r="C526" s="43" t="s">
        <v>84</v>
      </c>
      <c r="D526" s="43" t="s">
        <v>84</v>
      </c>
      <c r="E526" s="43" t="s">
        <v>532</v>
      </c>
      <c r="F526" s="43"/>
      <c r="G526" s="44">
        <f>G527</f>
        <v>65</v>
      </c>
      <c r="H526" s="44">
        <f>H527</f>
        <v>68.315</v>
      </c>
      <c r="I526" s="44">
        <f>I527</f>
        <v>71.73075</v>
      </c>
    </row>
    <row r="527" spans="1:9" ht="19.5" customHeight="1">
      <c r="A527" s="50" t="s">
        <v>5</v>
      </c>
      <c r="B527" s="46" t="s">
        <v>623</v>
      </c>
      <c r="C527" s="46" t="s">
        <v>84</v>
      </c>
      <c r="D527" s="46" t="s">
        <v>84</v>
      </c>
      <c r="E527" s="46" t="s">
        <v>532</v>
      </c>
      <c r="F527" s="46" t="s">
        <v>6</v>
      </c>
      <c r="G527" s="47">
        <v>65</v>
      </c>
      <c r="H527" s="52">
        <f>G527*1.051</f>
        <v>68.315</v>
      </c>
      <c r="I527" s="52">
        <f>H527*1.05</f>
        <v>71.73075</v>
      </c>
    </row>
    <row r="528" spans="1:9" ht="77.25" customHeight="1">
      <c r="A528" s="69" t="s">
        <v>533</v>
      </c>
      <c r="B528" s="43" t="s">
        <v>623</v>
      </c>
      <c r="C528" s="43" t="s">
        <v>84</v>
      </c>
      <c r="D528" s="43" t="s">
        <v>84</v>
      </c>
      <c r="E528" s="43" t="s">
        <v>534</v>
      </c>
      <c r="F528" s="43"/>
      <c r="G528" s="44">
        <f>G529</f>
        <v>50</v>
      </c>
      <c r="H528" s="44">
        <f>H529</f>
        <v>52.55</v>
      </c>
      <c r="I528" s="44">
        <f>I529</f>
        <v>55.1775</v>
      </c>
    </row>
    <row r="529" spans="1:9" ht="25.5">
      <c r="A529" s="50" t="s">
        <v>5</v>
      </c>
      <c r="B529" s="46" t="s">
        <v>623</v>
      </c>
      <c r="C529" s="46" t="s">
        <v>84</v>
      </c>
      <c r="D529" s="46" t="s">
        <v>84</v>
      </c>
      <c r="E529" s="46" t="s">
        <v>534</v>
      </c>
      <c r="F529" s="46" t="s">
        <v>6</v>
      </c>
      <c r="G529" s="47">
        <v>50</v>
      </c>
      <c r="H529" s="52">
        <f>G529*1.051</f>
        <v>52.55</v>
      </c>
      <c r="I529" s="52">
        <f>H529*1.05</f>
        <v>55.1775</v>
      </c>
    </row>
    <row r="530" spans="1:9" ht="12.75">
      <c r="A530" s="42" t="s">
        <v>97</v>
      </c>
      <c r="B530" s="43" t="s">
        <v>625</v>
      </c>
      <c r="C530" s="43" t="s">
        <v>84</v>
      </c>
      <c r="D530" s="43" t="s">
        <v>47</v>
      </c>
      <c r="E530" s="43"/>
      <c r="F530" s="43"/>
      <c r="G530" s="44">
        <f>G531</f>
        <v>63551.7</v>
      </c>
      <c r="H530" s="44">
        <f>H531</f>
        <v>64332.581399999995</v>
      </c>
      <c r="I530" s="44">
        <f>I531</f>
        <v>65137.195470000006</v>
      </c>
    </row>
    <row r="531" spans="1:9" ht="12.75">
      <c r="A531" s="42" t="s">
        <v>231</v>
      </c>
      <c r="B531" s="43" t="s">
        <v>623</v>
      </c>
      <c r="C531" s="43" t="s">
        <v>84</v>
      </c>
      <c r="D531" s="43" t="s">
        <v>47</v>
      </c>
      <c r="E531" s="43" t="s">
        <v>535</v>
      </c>
      <c r="F531" s="43"/>
      <c r="G531" s="44">
        <f>G532+G534+G536+G543+G550+G552</f>
        <v>63551.7</v>
      </c>
      <c r="H531" s="44">
        <f>H532+H534+H536+H543+H550+H552</f>
        <v>64332.581399999995</v>
      </c>
      <c r="I531" s="44">
        <f>I532+I534+I536+I543+I550+I552</f>
        <v>65137.195470000006</v>
      </c>
    </row>
    <row r="532" spans="1:9" ht="12.75">
      <c r="A532" s="42" t="s">
        <v>536</v>
      </c>
      <c r="B532" s="43" t="s">
        <v>623</v>
      </c>
      <c r="C532" s="43" t="s">
        <v>84</v>
      </c>
      <c r="D532" s="43" t="s">
        <v>47</v>
      </c>
      <c r="E532" s="43" t="s">
        <v>537</v>
      </c>
      <c r="F532" s="43"/>
      <c r="G532" s="44">
        <f>G533</f>
        <v>1400</v>
      </c>
      <c r="H532" s="44">
        <f>H533</f>
        <v>1471.3999999999999</v>
      </c>
      <c r="I532" s="44">
        <f>I533</f>
        <v>1544.97</v>
      </c>
    </row>
    <row r="533" spans="1:9" ht="25.5">
      <c r="A533" s="50" t="s">
        <v>5</v>
      </c>
      <c r="B533" s="46" t="s">
        <v>623</v>
      </c>
      <c r="C533" s="46" t="s">
        <v>84</v>
      </c>
      <c r="D533" s="46" t="s">
        <v>47</v>
      </c>
      <c r="E533" s="46" t="s">
        <v>537</v>
      </c>
      <c r="F533" s="46" t="s">
        <v>6</v>
      </c>
      <c r="G533" s="47">
        <v>1400</v>
      </c>
      <c r="H533" s="52">
        <f>G533*1.051</f>
        <v>1471.3999999999999</v>
      </c>
      <c r="I533" s="52">
        <f>H533*1.05</f>
        <v>1544.97</v>
      </c>
    </row>
    <row r="534" spans="1:9" ht="12.75">
      <c r="A534" s="42" t="s">
        <v>538</v>
      </c>
      <c r="B534" s="43" t="s">
        <v>623</v>
      </c>
      <c r="C534" s="43" t="s">
        <v>84</v>
      </c>
      <c r="D534" s="43" t="s">
        <v>47</v>
      </c>
      <c r="E534" s="43" t="s">
        <v>539</v>
      </c>
      <c r="F534" s="43"/>
      <c r="G534" s="44">
        <f>G535</f>
        <v>1250</v>
      </c>
      <c r="H534" s="44">
        <f>H535</f>
        <v>1313.75</v>
      </c>
      <c r="I534" s="44">
        <f>I535</f>
        <v>1379.4375</v>
      </c>
    </row>
    <row r="535" spans="1:9" ht="25.5">
      <c r="A535" s="50" t="s">
        <v>5</v>
      </c>
      <c r="B535" s="46" t="s">
        <v>623</v>
      </c>
      <c r="C535" s="46" t="s">
        <v>84</v>
      </c>
      <c r="D535" s="46" t="s">
        <v>47</v>
      </c>
      <c r="E535" s="46" t="s">
        <v>539</v>
      </c>
      <c r="F535" s="46" t="s">
        <v>6</v>
      </c>
      <c r="G535" s="47">
        <f>700+550</f>
        <v>1250</v>
      </c>
      <c r="H535" s="52">
        <f>G535*1.051</f>
        <v>1313.75</v>
      </c>
      <c r="I535" s="52">
        <f>H535*1.05</f>
        <v>1379.4375</v>
      </c>
    </row>
    <row r="536" spans="1:9" ht="25.5">
      <c r="A536" s="42" t="s">
        <v>540</v>
      </c>
      <c r="B536" s="43" t="s">
        <v>623</v>
      </c>
      <c r="C536" s="43" t="s">
        <v>84</v>
      </c>
      <c r="D536" s="43" t="s">
        <v>47</v>
      </c>
      <c r="E536" s="43" t="s">
        <v>541</v>
      </c>
      <c r="F536" s="43"/>
      <c r="G536" s="44">
        <f>G537+G538+G539+G540+G541+G542</f>
        <v>23144.8</v>
      </c>
      <c r="H536" s="44">
        <f>H537+H538+H539+H540+H541+H542</f>
        <v>23369.898699999998</v>
      </c>
      <c r="I536" s="44">
        <f>I537+I538+I539+I540+I541+I542</f>
        <v>23601.838634999996</v>
      </c>
    </row>
    <row r="537" spans="1:9" ht="12.75">
      <c r="A537" s="48" t="s">
        <v>632</v>
      </c>
      <c r="B537" s="46" t="s">
        <v>623</v>
      </c>
      <c r="C537" s="46" t="s">
        <v>84</v>
      </c>
      <c r="D537" s="46" t="s">
        <v>47</v>
      </c>
      <c r="E537" s="46" t="s">
        <v>541</v>
      </c>
      <c r="F537" s="46" t="s">
        <v>31</v>
      </c>
      <c r="G537" s="47">
        <v>18731.1</v>
      </c>
      <c r="H537" s="49">
        <f>G537</f>
        <v>18731.1</v>
      </c>
      <c r="I537" s="49">
        <f>H537</f>
        <v>18731.1</v>
      </c>
    </row>
    <row r="538" spans="1:9" ht="25.5">
      <c r="A538" s="50" t="s">
        <v>634</v>
      </c>
      <c r="B538" s="46" t="s">
        <v>623</v>
      </c>
      <c r="C538" s="46" t="s">
        <v>84</v>
      </c>
      <c r="D538" s="46" t="s">
        <v>47</v>
      </c>
      <c r="E538" s="46" t="s">
        <v>541</v>
      </c>
      <c r="F538" s="46" t="s">
        <v>75</v>
      </c>
      <c r="G538" s="47">
        <v>740.3</v>
      </c>
      <c r="H538" s="52">
        <f>G538*1.051</f>
        <v>778.0552999999999</v>
      </c>
      <c r="I538" s="52">
        <f>H538*1.05</f>
        <v>816.9580649999999</v>
      </c>
    </row>
    <row r="539" spans="1:9" ht="25.5">
      <c r="A539" s="50" t="s">
        <v>3</v>
      </c>
      <c r="B539" s="46" t="s">
        <v>623</v>
      </c>
      <c r="C539" s="46" t="s">
        <v>84</v>
      </c>
      <c r="D539" s="46" t="s">
        <v>47</v>
      </c>
      <c r="E539" s="46" t="s">
        <v>541</v>
      </c>
      <c r="F539" s="46" t="s">
        <v>4</v>
      </c>
      <c r="G539" s="47">
        <v>749.5</v>
      </c>
      <c r="H539" s="52">
        <f>G539*1.051</f>
        <v>787.7244999999999</v>
      </c>
      <c r="I539" s="52">
        <f>H539*1.05</f>
        <v>827.110725</v>
      </c>
    </row>
    <row r="540" spans="1:9" ht="25.5">
      <c r="A540" s="50" t="s">
        <v>5</v>
      </c>
      <c r="B540" s="46" t="s">
        <v>623</v>
      </c>
      <c r="C540" s="46" t="s">
        <v>84</v>
      </c>
      <c r="D540" s="46" t="s">
        <v>47</v>
      </c>
      <c r="E540" s="46" t="s">
        <v>541</v>
      </c>
      <c r="F540" s="46" t="s">
        <v>6</v>
      </c>
      <c r="G540" s="47">
        <v>2887.9</v>
      </c>
      <c r="H540" s="52">
        <f>G540*1.051</f>
        <v>3035.1829</v>
      </c>
      <c r="I540" s="52">
        <f>H540*1.05</f>
        <v>3186.942045</v>
      </c>
    </row>
    <row r="541" spans="1:9" ht="25.5">
      <c r="A541" s="53" t="s">
        <v>7</v>
      </c>
      <c r="B541" s="46" t="s">
        <v>623</v>
      </c>
      <c r="C541" s="46" t="s">
        <v>84</v>
      </c>
      <c r="D541" s="46" t="s">
        <v>47</v>
      </c>
      <c r="E541" s="46" t="s">
        <v>541</v>
      </c>
      <c r="F541" s="46" t="s">
        <v>8</v>
      </c>
      <c r="G541" s="47"/>
      <c r="H541" s="49">
        <f>G541*1.062</f>
        <v>0</v>
      </c>
      <c r="I541" s="49">
        <f>H541*1.062</f>
        <v>0</v>
      </c>
    </row>
    <row r="542" spans="1:9" ht="25.5">
      <c r="A542" s="53" t="s">
        <v>9</v>
      </c>
      <c r="B542" s="46" t="s">
        <v>623</v>
      </c>
      <c r="C542" s="46" t="s">
        <v>84</v>
      </c>
      <c r="D542" s="46" t="s">
        <v>47</v>
      </c>
      <c r="E542" s="46" t="s">
        <v>541</v>
      </c>
      <c r="F542" s="46" t="s">
        <v>10</v>
      </c>
      <c r="G542" s="47">
        <v>36</v>
      </c>
      <c r="H542" s="52">
        <f>G542*1.051</f>
        <v>37.836</v>
      </c>
      <c r="I542" s="52">
        <f>H542*1.05</f>
        <v>39.7278</v>
      </c>
    </row>
    <row r="543" spans="1:9" ht="25.5">
      <c r="A543" s="42" t="s">
        <v>542</v>
      </c>
      <c r="B543" s="43" t="s">
        <v>623</v>
      </c>
      <c r="C543" s="43" t="s">
        <v>84</v>
      </c>
      <c r="D543" s="43" t="s">
        <v>47</v>
      </c>
      <c r="E543" s="43" t="s">
        <v>543</v>
      </c>
      <c r="F543" s="43"/>
      <c r="G543" s="44">
        <f>G544+G545+G546+G547+G548+G549</f>
        <v>37556.899999999994</v>
      </c>
      <c r="H543" s="44">
        <f>H544+H545+H546+H547+H548+H549</f>
        <v>37967.3327</v>
      </c>
      <c r="I543" s="44">
        <f>I544+I545+I546+I547+I548+I549</f>
        <v>38390.239335000006</v>
      </c>
    </row>
    <row r="544" spans="1:9" ht="12.75">
      <c r="A544" s="48" t="s">
        <v>632</v>
      </c>
      <c r="B544" s="46" t="s">
        <v>623</v>
      </c>
      <c r="C544" s="46" t="s">
        <v>84</v>
      </c>
      <c r="D544" s="46" t="s">
        <v>47</v>
      </c>
      <c r="E544" s="46" t="s">
        <v>543</v>
      </c>
      <c r="F544" s="46" t="s">
        <v>31</v>
      </c>
      <c r="G544" s="47">
        <v>29509.2</v>
      </c>
      <c r="H544" s="49">
        <f>G544</f>
        <v>29509.2</v>
      </c>
      <c r="I544" s="49">
        <f>H544</f>
        <v>29509.2</v>
      </c>
    </row>
    <row r="545" spans="1:9" ht="25.5">
      <c r="A545" s="50" t="s">
        <v>634</v>
      </c>
      <c r="B545" s="46" t="s">
        <v>623</v>
      </c>
      <c r="C545" s="46" t="s">
        <v>84</v>
      </c>
      <c r="D545" s="46" t="s">
        <v>47</v>
      </c>
      <c r="E545" s="46" t="s">
        <v>543</v>
      </c>
      <c r="F545" s="46" t="s">
        <v>75</v>
      </c>
      <c r="G545" s="47">
        <v>1362.7</v>
      </c>
      <c r="H545" s="52">
        <f>G545*1.051</f>
        <v>1432.1977</v>
      </c>
      <c r="I545" s="52">
        <f>H545*1.05</f>
        <v>1503.807585</v>
      </c>
    </row>
    <row r="546" spans="1:9" ht="25.5">
      <c r="A546" s="50" t="s">
        <v>3</v>
      </c>
      <c r="B546" s="46" t="s">
        <v>623</v>
      </c>
      <c r="C546" s="46" t="s">
        <v>84</v>
      </c>
      <c r="D546" s="46" t="s">
        <v>47</v>
      </c>
      <c r="E546" s="46" t="s">
        <v>543</v>
      </c>
      <c r="F546" s="46" t="s">
        <v>4</v>
      </c>
      <c r="G546" s="47">
        <v>724.6</v>
      </c>
      <c r="H546" s="52">
        <f>G546*1.051</f>
        <v>761.5545999999999</v>
      </c>
      <c r="I546" s="52">
        <f>H546*1.05</f>
        <v>799.6323299999999</v>
      </c>
    </row>
    <row r="547" spans="1:9" ht="25.5">
      <c r="A547" s="50" t="s">
        <v>5</v>
      </c>
      <c r="B547" s="46" t="s">
        <v>623</v>
      </c>
      <c r="C547" s="46" t="s">
        <v>84</v>
      </c>
      <c r="D547" s="46" t="s">
        <v>47</v>
      </c>
      <c r="E547" s="46" t="s">
        <v>543</v>
      </c>
      <c r="F547" s="46" t="s">
        <v>6</v>
      </c>
      <c r="G547" s="47">
        <f>5615+200</f>
        <v>5815</v>
      </c>
      <c r="H547" s="52">
        <f>G547*1.051</f>
        <v>6111.565</v>
      </c>
      <c r="I547" s="52">
        <f>H547*1.05</f>
        <v>6417.14325</v>
      </c>
    </row>
    <row r="548" spans="1:9" ht="25.5">
      <c r="A548" s="53" t="s">
        <v>7</v>
      </c>
      <c r="B548" s="46" t="s">
        <v>623</v>
      </c>
      <c r="C548" s="46" t="s">
        <v>84</v>
      </c>
      <c r="D548" s="46" t="s">
        <v>47</v>
      </c>
      <c r="E548" s="46" t="s">
        <v>543</v>
      </c>
      <c r="F548" s="46" t="s">
        <v>8</v>
      </c>
      <c r="G548" s="47">
        <v>139.56</v>
      </c>
      <c r="H548" s="52">
        <f>G548*1.051</f>
        <v>146.67756</v>
      </c>
      <c r="I548" s="52">
        <f>H548*1.05</f>
        <v>154.011438</v>
      </c>
    </row>
    <row r="549" spans="1:9" ht="25.5">
      <c r="A549" s="53" t="s">
        <v>9</v>
      </c>
      <c r="B549" s="46" t="s">
        <v>623</v>
      </c>
      <c r="C549" s="46" t="s">
        <v>84</v>
      </c>
      <c r="D549" s="46" t="s">
        <v>47</v>
      </c>
      <c r="E549" s="46" t="s">
        <v>543</v>
      </c>
      <c r="F549" s="46" t="s">
        <v>10</v>
      </c>
      <c r="G549" s="47">
        <v>5.84</v>
      </c>
      <c r="H549" s="52">
        <f>G549*1.051</f>
        <v>6.13784</v>
      </c>
      <c r="I549" s="52">
        <f>H549*1.05</f>
        <v>6.444732</v>
      </c>
    </row>
    <row r="550" spans="1:9" ht="12.75">
      <c r="A550" s="42" t="s">
        <v>544</v>
      </c>
      <c r="B550" s="43" t="s">
        <v>623</v>
      </c>
      <c r="C550" s="43" t="s">
        <v>84</v>
      </c>
      <c r="D550" s="43" t="s">
        <v>47</v>
      </c>
      <c r="E550" s="43" t="s">
        <v>545</v>
      </c>
      <c r="F550" s="43"/>
      <c r="G550" s="44">
        <f>G551</f>
        <v>100</v>
      </c>
      <c r="H550" s="44">
        <f>H551</f>
        <v>105.1</v>
      </c>
      <c r="I550" s="44">
        <f>I551</f>
        <v>110.355</v>
      </c>
    </row>
    <row r="551" spans="1:9" ht="25.5">
      <c r="A551" s="50" t="s">
        <v>5</v>
      </c>
      <c r="B551" s="46" t="s">
        <v>623</v>
      </c>
      <c r="C551" s="46" t="s">
        <v>84</v>
      </c>
      <c r="D551" s="46" t="s">
        <v>47</v>
      </c>
      <c r="E551" s="46" t="s">
        <v>545</v>
      </c>
      <c r="F551" s="46" t="s">
        <v>6</v>
      </c>
      <c r="G551" s="47">
        <v>100</v>
      </c>
      <c r="H551" s="52">
        <f>G551*1.051</f>
        <v>105.1</v>
      </c>
      <c r="I551" s="52">
        <f>H551*1.05</f>
        <v>110.355</v>
      </c>
    </row>
    <row r="552" spans="1:9" ht="12.75">
      <c r="A552" s="42" t="s">
        <v>546</v>
      </c>
      <c r="B552" s="43" t="s">
        <v>623</v>
      </c>
      <c r="C552" s="43" t="s">
        <v>84</v>
      </c>
      <c r="D552" s="43" t="s">
        <v>47</v>
      </c>
      <c r="E552" s="43" t="s">
        <v>547</v>
      </c>
      <c r="F552" s="43"/>
      <c r="G552" s="44">
        <f>G553</f>
        <v>100</v>
      </c>
      <c r="H552" s="44">
        <f>H553</f>
        <v>105.1</v>
      </c>
      <c r="I552" s="44">
        <f>I553</f>
        <v>110.355</v>
      </c>
    </row>
    <row r="553" spans="1:9" ht="25.5">
      <c r="A553" s="50" t="s">
        <v>5</v>
      </c>
      <c r="B553" s="46" t="s">
        <v>623</v>
      </c>
      <c r="C553" s="46" t="s">
        <v>84</v>
      </c>
      <c r="D553" s="46" t="s">
        <v>47</v>
      </c>
      <c r="E553" s="46" t="s">
        <v>547</v>
      </c>
      <c r="F553" s="46" t="s">
        <v>6</v>
      </c>
      <c r="G553" s="47">
        <v>100</v>
      </c>
      <c r="H553" s="52">
        <f>G553*1.051</f>
        <v>105.1</v>
      </c>
      <c r="I553" s="52">
        <f>H553*1.05</f>
        <v>110.355</v>
      </c>
    </row>
    <row r="554" spans="1:9" ht="25.5">
      <c r="A554" s="42" t="s">
        <v>98</v>
      </c>
      <c r="B554" s="43"/>
      <c r="C554" s="43" t="s">
        <v>77</v>
      </c>
      <c r="D554" s="43"/>
      <c r="E554" s="43"/>
      <c r="F554" s="43"/>
      <c r="G554" s="44">
        <f>G555</f>
        <v>31356.52</v>
      </c>
      <c r="H554" s="44">
        <f>H555</f>
        <v>31974.1147</v>
      </c>
      <c r="I554" s="44">
        <f>I555</f>
        <v>32610.479434999997</v>
      </c>
    </row>
    <row r="555" spans="1:9" ht="25.5">
      <c r="A555" s="42" t="s">
        <v>548</v>
      </c>
      <c r="B555" s="43" t="s">
        <v>623</v>
      </c>
      <c r="C555" s="43" t="s">
        <v>77</v>
      </c>
      <c r="D555" s="43" t="s">
        <v>625</v>
      </c>
      <c r="E555" s="43" t="s">
        <v>549</v>
      </c>
      <c r="F555" s="43"/>
      <c r="G555" s="44">
        <f>G556+G580+G563</f>
        <v>31356.52</v>
      </c>
      <c r="H555" s="44">
        <f>H556+H580+H563</f>
        <v>31974.1147</v>
      </c>
      <c r="I555" s="44">
        <f>I556+I580+I563</f>
        <v>32610.479434999997</v>
      </c>
    </row>
    <row r="556" spans="1:9" ht="12.75">
      <c r="A556" s="42" t="s">
        <v>231</v>
      </c>
      <c r="B556" s="43" t="s">
        <v>623</v>
      </c>
      <c r="C556" s="43" t="s">
        <v>77</v>
      </c>
      <c r="D556" s="43" t="s">
        <v>625</v>
      </c>
      <c r="E556" s="43" t="s">
        <v>550</v>
      </c>
      <c r="F556" s="43"/>
      <c r="G556" s="44">
        <f>G557+G558+G559+G560+G561+G562</f>
        <v>16005.759999999998</v>
      </c>
      <c r="H556" s="44">
        <f>H557+H558+H559+H560+H561+H562</f>
        <v>16215.91621</v>
      </c>
      <c r="I556" s="44">
        <f>I557+I558+I559+I560+I561+I562</f>
        <v>16432.4595205</v>
      </c>
    </row>
    <row r="557" spans="1:9" ht="12.75">
      <c r="A557" s="48" t="s">
        <v>632</v>
      </c>
      <c r="B557" s="46" t="s">
        <v>623</v>
      </c>
      <c r="C557" s="46" t="s">
        <v>77</v>
      </c>
      <c r="D557" s="46" t="s">
        <v>625</v>
      </c>
      <c r="E557" s="46" t="s">
        <v>550</v>
      </c>
      <c r="F557" s="46" t="s">
        <v>31</v>
      </c>
      <c r="G557" s="47">
        <v>11885.05</v>
      </c>
      <c r="H557" s="49">
        <f>G557</f>
        <v>11885.05</v>
      </c>
      <c r="I557" s="49">
        <f>H557</f>
        <v>11885.05</v>
      </c>
    </row>
    <row r="558" spans="1:9" ht="25.5">
      <c r="A558" s="50" t="s">
        <v>634</v>
      </c>
      <c r="B558" s="46" t="s">
        <v>623</v>
      </c>
      <c r="C558" s="46" t="s">
        <v>77</v>
      </c>
      <c r="D558" s="46" t="s">
        <v>625</v>
      </c>
      <c r="E558" s="46" t="s">
        <v>550</v>
      </c>
      <c r="F558" s="46" t="s">
        <v>75</v>
      </c>
      <c r="G558" s="47">
        <v>445.6</v>
      </c>
      <c r="H558" s="52">
        <f>G558*1.051</f>
        <v>468.3256</v>
      </c>
      <c r="I558" s="52">
        <f>H558*1.05</f>
        <v>491.74188000000004</v>
      </c>
    </row>
    <row r="559" spans="1:9" ht="25.5">
      <c r="A559" s="50" t="s">
        <v>3</v>
      </c>
      <c r="B559" s="46" t="s">
        <v>623</v>
      </c>
      <c r="C559" s="46" t="s">
        <v>77</v>
      </c>
      <c r="D559" s="46" t="s">
        <v>625</v>
      </c>
      <c r="E559" s="46" t="s">
        <v>550</v>
      </c>
      <c r="F559" s="46" t="s">
        <v>4</v>
      </c>
      <c r="G559" s="47">
        <v>291.56</v>
      </c>
      <c r="H559" s="52">
        <f>G559*1.051</f>
        <v>306.42956</v>
      </c>
      <c r="I559" s="52">
        <f>H559*1.05</f>
        <v>321.751038</v>
      </c>
    </row>
    <row r="560" spans="1:9" ht="25.5">
      <c r="A560" s="50" t="s">
        <v>5</v>
      </c>
      <c r="B560" s="46" t="s">
        <v>623</v>
      </c>
      <c r="C560" s="46" t="s">
        <v>77</v>
      </c>
      <c r="D560" s="46" t="s">
        <v>625</v>
      </c>
      <c r="E560" s="46" t="s">
        <v>550</v>
      </c>
      <c r="F560" s="46" t="s">
        <v>6</v>
      </c>
      <c r="G560" s="47">
        <f>2937.05+339</f>
        <v>3276.05</v>
      </c>
      <c r="H560" s="52">
        <f>G560*1.051</f>
        <v>3443.12855</v>
      </c>
      <c r="I560" s="52">
        <f>H560*1.05</f>
        <v>3615.2849775</v>
      </c>
    </row>
    <row r="561" spans="1:9" ht="25.5">
      <c r="A561" s="53" t="s">
        <v>7</v>
      </c>
      <c r="B561" s="46" t="s">
        <v>623</v>
      </c>
      <c r="C561" s="46" t="s">
        <v>77</v>
      </c>
      <c r="D561" s="46" t="s">
        <v>625</v>
      </c>
      <c r="E561" s="46" t="s">
        <v>550</v>
      </c>
      <c r="F561" s="46" t="s">
        <v>8</v>
      </c>
      <c r="G561" s="47">
        <v>30.9</v>
      </c>
      <c r="H561" s="52">
        <f>G561*1.051</f>
        <v>32.475899999999996</v>
      </c>
      <c r="I561" s="52">
        <f>H561*1.05</f>
        <v>34.099695</v>
      </c>
    </row>
    <row r="562" spans="1:9" ht="25.5">
      <c r="A562" s="53" t="s">
        <v>9</v>
      </c>
      <c r="B562" s="46" t="s">
        <v>623</v>
      </c>
      <c r="C562" s="46" t="s">
        <v>77</v>
      </c>
      <c r="D562" s="46" t="s">
        <v>625</v>
      </c>
      <c r="E562" s="46" t="s">
        <v>550</v>
      </c>
      <c r="F562" s="46" t="s">
        <v>10</v>
      </c>
      <c r="G562" s="47">
        <f>15.6+61</f>
        <v>76.6</v>
      </c>
      <c r="H562" s="52">
        <f>G562*1.051</f>
        <v>80.50659999999999</v>
      </c>
      <c r="I562" s="52">
        <f>H562*1.05</f>
        <v>84.53192999999999</v>
      </c>
    </row>
    <row r="563" spans="1:9" ht="51">
      <c r="A563" s="42" t="s">
        <v>551</v>
      </c>
      <c r="B563" s="43" t="s">
        <v>623</v>
      </c>
      <c r="C563" s="43" t="s">
        <v>77</v>
      </c>
      <c r="D563" s="43" t="s">
        <v>625</v>
      </c>
      <c r="E563" s="43" t="s">
        <v>552</v>
      </c>
      <c r="F563" s="43"/>
      <c r="G563" s="44">
        <f>G564+G566+G568+G570+G572+G574+G576+G578</f>
        <v>2369.5</v>
      </c>
      <c r="H563" s="44">
        <f>H564+H566+H568+H570+H572+H574+H576+H578</f>
        <v>2490.3444999999997</v>
      </c>
      <c r="I563" s="44">
        <f>I564+I566+I568+I570+I572+I574+I576+I578</f>
        <v>2614.8617249999998</v>
      </c>
    </row>
    <row r="564" spans="1:9" ht="76.5">
      <c r="A564" s="42" t="s">
        <v>553</v>
      </c>
      <c r="B564" s="43" t="s">
        <v>623</v>
      </c>
      <c r="C564" s="43" t="s">
        <v>77</v>
      </c>
      <c r="D564" s="43" t="s">
        <v>625</v>
      </c>
      <c r="E564" s="43" t="s">
        <v>554</v>
      </c>
      <c r="F564" s="43"/>
      <c r="G564" s="44">
        <f>G565</f>
        <v>440</v>
      </c>
      <c r="H564" s="44">
        <f>H565</f>
        <v>462.44</v>
      </c>
      <c r="I564" s="44">
        <f>I565</f>
        <v>485.562</v>
      </c>
    </row>
    <row r="565" spans="1:9" ht="25.5">
      <c r="A565" s="50" t="s">
        <v>5</v>
      </c>
      <c r="B565" s="46" t="s">
        <v>623</v>
      </c>
      <c r="C565" s="46" t="s">
        <v>77</v>
      </c>
      <c r="D565" s="46" t="s">
        <v>625</v>
      </c>
      <c r="E565" s="46" t="s">
        <v>554</v>
      </c>
      <c r="F565" s="46" t="s">
        <v>6</v>
      </c>
      <c r="G565" s="47">
        <v>440</v>
      </c>
      <c r="H565" s="52">
        <f>G565*1.051</f>
        <v>462.44</v>
      </c>
      <c r="I565" s="52">
        <f>H565*1.05</f>
        <v>485.562</v>
      </c>
    </row>
    <row r="566" spans="1:9" ht="89.25">
      <c r="A566" s="68" t="s">
        <v>555</v>
      </c>
      <c r="B566" s="43" t="s">
        <v>623</v>
      </c>
      <c r="C566" s="43" t="s">
        <v>77</v>
      </c>
      <c r="D566" s="43" t="s">
        <v>625</v>
      </c>
      <c r="E566" s="43" t="s">
        <v>556</v>
      </c>
      <c r="F566" s="43"/>
      <c r="G566" s="44">
        <f>G567</f>
        <v>35</v>
      </c>
      <c r="H566" s="44">
        <f>H567</f>
        <v>36.785</v>
      </c>
      <c r="I566" s="44">
        <f>I567</f>
        <v>38.624249999999996</v>
      </c>
    </row>
    <row r="567" spans="1:9" ht="25.5">
      <c r="A567" s="50" t="s">
        <v>5</v>
      </c>
      <c r="B567" s="46" t="s">
        <v>623</v>
      </c>
      <c r="C567" s="46" t="s">
        <v>77</v>
      </c>
      <c r="D567" s="46" t="s">
        <v>625</v>
      </c>
      <c r="E567" s="46" t="s">
        <v>556</v>
      </c>
      <c r="F567" s="46" t="s">
        <v>6</v>
      </c>
      <c r="G567" s="47">
        <v>35</v>
      </c>
      <c r="H567" s="52">
        <f>G567*1.051</f>
        <v>36.785</v>
      </c>
      <c r="I567" s="52">
        <f>H567*1.05</f>
        <v>38.624249999999996</v>
      </c>
    </row>
    <row r="568" spans="1:9" ht="38.25">
      <c r="A568" s="68" t="s">
        <v>557</v>
      </c>
      <c r="B568" s="43" t="s">
        <v>623</v>
      </c>
      <c r="C568" s="43" t="s">
        <v>77</v>
      </c>
      <c r="D568" s="43" t="s">
        <v>625</v>
      </c>
      <c r="E568" s="43" t="s">
        <v>558</v>
      </c>
      <c r="F568" s="43"/>
      <c r="G568" s="44">
        <f>G569</f>
        <v>45</v>
      </c>
      <c r="H568" s="44">
        <f>H569</f>
        <v>47.294999999999995</v>
      </c>
      <c r="I568" s="44">
        <f>I569</f>
        <v>49.659749999999995</v>
      </c>
    </row>
    <row r="569" spans="1:9" ht="25.5">
      <c r="A569" s="50" t="s">
        <v>5</v>
      </c>
      <c r="B569" s="46" t="s">
        <v>623</v>
      </c>
      <c r="C569" s="46" t="s">
        <v>77</v>
      </c>
      <c r="D569" s="46" t="s">
        <v>625</v>
      </c>
      <c r="E569" s="46" t="s">
        <v>558</v>
      </c>
      <c r="F569" s="46" t="s">
        <v>6</v>
      </c>
      <c r="G569" s="47">
        <v>45</v>
      </c>
      <c r="H569" s="52">
        <f>G569*1.051</f>
        <v>47.294999999999995</v>
      </c>
      <c r="I569" s="52">
        <f>H569*1.05</f>
        <v>49.659749999999995</v>
      </c>
    </row>
    <row r="570" spans="1:9" ht="51">
      <c r="A570" s="68" t="s">
        <v>559</v>
      </c>
      <c r="B570" s="43" t="s">
        <v>623</v>
      </c>
      <c r="C570" s="43" t="s">
        <v>77</v>
      </c>
      <c r="D570" s="43" t="s">
        <v>625</v>
      </c>
      <c r="E570" s="43" t="s">
        <v>560</v>
      </c>
      <c r="F570" s="43"/>
      <c r="G570" s="44">
        <f>G571</f>
        <v>950</v>
      </c>
      <c r="H570" s="44">
        <f>H571</f>
        <v>998.4499999999999</v>
      </c>
      <c r="I570" s="44">
        <f>I571</f>
        <v>1048.3725</v>
      </c>
    </row>
    <row r="571" spans="1:9" ht="25.5">
      <c r="A571" s="50" t="s">
        <v>5</v>
      </c>
      <c r="B571" s="46" t="s">
        <v>623</v>
      </c>
      <c r="C571" s="46" t="s">
        <v>77</v>
      </c>
      <c r="D571" s="46" t="s">
        <v>625</v>
      </c>
      <c r="E571" s="46" t="s">
        <v>560</v>
      </c>
      <c r="F571" s="46" t="s">
        <v>6</v>
      </c>
      <c r="G571" s="47">
        <v>950</v>
      </c>
      <c r="H571" s="52">
        <f>G571*1.051</f>
        <v>998.4499999999999</v>
      </c>
      <c r="I571" s="52">
        <f>H571*1.05</f>
        <v>1048.3725</v>
      </c>
    </row>
    <row r="572" spans="1:9" ht="89.25">
      <c r="A572" s="68" t="s">
        <v>561</v>
      </c>
      <c r="B572" s="43" t="s">
        <v>623</v>
      </c>
      <c r="C572" s="43" t="s">
        <v>77</v>
      </c>
      <c r="D572" s="43" t="s">
        <v>625</v>
      </c>
      <c r="E572" s="43" t="s">
        <v>562</v>
      </c>
      <c r="F572" s="43"/>
      <c r="G572" s="44">
        <f>G573</f>
        <v>600</v>
      </c>
      <c r="H572" s="44">
        <f>H573</f>
        <v>630.5999999999999</v>
      </c>
      <c r="I572" s="44">
        <f>I573</f>
        <v>662.1299999999999</v>
      </c>
    </row>
    <row r="573" spans="1:9" ht="25.5">
      <c r="A573" s="50" t="s">
        <v>5</v>
      </c>
      <c r="B573" s="46" t="s">
        <v>623</v>
      </c>
      <c r="C573" s="46" t="s">
        <v>77</v>
      </c>
      <c r="D573" s="46" t="s">
        <v>625</v>
      </c>
      <c r="E573" s="46" t="s">
        <v>562</v>
      </c>
      <c r="F573" s="46" t="s">
        <v>6</v>
      </c>
      <c r="G573" s="47">
        <v>600</v>
      </c>
      <c r="H573" s="52">
        <f>G573*1.051</f>
        <v>630.5999999999999</v>
      </c>
      <c r="I573" s="52">
        <f>H573*1.05</f>
        <v>662.1299999999999</v>
      </c>
    </row>
    <row r="574" spans="1:9" ht="38.25">
      <c r="A574" s="68" t="s">
        <v>563</v>
      </c>
      <c r="B574" s="43" t="s">
        <v>623</v>
      </c>
      <c r="C574" s="43" t="s">
        <v>77</v>
      </c>
      <c r="D574" s="43" t="s">
        <v>625</v>
      </c>
      <c r="E574" s="43" t="s">
        <v>564</v>
      </c>
      <c r="F574" s="43"/>
      <c r="G574" s="44">
        <f>G575</f>
        <v>40</v>
      </c>
      <c r="H574" s="44">
        <f>H575</f>
        <v>42.04</v>
      </c>
      <c r="I574" s="44">
        <f>I575</f>
        <v>44.142</v>
      </c>
    </row>
    <row r="575" spans="1:9" ht="25.5">
      <c r="A575" s="50" t="s">
        <v>5</v>
      </c>
      <c r="B575" s="46" t="s">
        <v>623</v>
      </c>
      <c r="C575" s="46" t="s">
        <v>77</v>
      </c>
      <c r="D575" s="46" t="s">
        <v>625</v>
      </c>
      <c r="E575" s="46" t="s">
        <v>564</v>
      </c>
      <c r="F575" s="46" t="s">
        <v>6</v>
      </c>
      <c r="G575" s="47">
        <v>40</v>
      </c>
      <c r="H575" s="52">
        <f>G575*1.051</f>
        <v>42.04</v>
      </c>
      <c r="I575" s="52">
        <f>H575*1.05</f>
        <v>44.142</v>
      </c>
    </row>
    <row r="576" spans="1:9" ht="25.5">
      <c r="A576" s="68" t="s">
        <v>565</v>
      </c>
      <c r="B576" s="43" t="s">
        <v>623</v>
      </c>
      <c r="C576" s="43" t="s">
        <v>77</v>
      </c>
      <c r="D576" s="43" t="s">
        <v>625</v>
      </c>
      <c r="E576" s="43" t="s">
        <v>566</v>
      </c>
      <c r="F576" s="43"/>
      <c r="G576" s="44">
        <f>G577</f>
        <v>9.5</v>
      </c>
      <c r="H576" s="44">
        <f>H577</f>
        <v>9.984499999999999</v>
      </c>
      <c r="I576" s="44">
        <f>I577</f>
        <v>10.483725</v>
      </c>
    </row>
    <row r="577" spans="1:9" ht="25.5">
      <c r="A577" s="50" t="s">
        <v>5</v>
      </c>
      <c r="B577" s="46" t="s">
        <v>623</v>
      </c>
      <c r="C577" s="46" t="s">
        <v>77</v>
      </c>
      <c r="D577" s="46" t="s">
        <v>625</v>
      </c>
      <c r="E577" s="46" t="s">
        <v>566</v>
      </c>
      <c r="F577" s="46" t="s">
        <v>6</v>
      </c>
      <c r="G577" s="47">
        <v>9.5</v>
      </c>
      <c r="H577" s="52">
        <f>G577*1.051</f>
        <v>9.984499999999999</v>
      </c>
      <c r="I577" s="52">
        <f>H577*1.05</f>
        <v>10.483725</v>
      </c>
    </row>
    <row r="578" spans="1:9" ht="38.25">
      <c r="A578" s="68" t="s">
        <v>567</v>
      </c>
      <c r="B578" s="43" t="s">
        <v>623</v>
      </c>
      <c r="C578" s="43" t="s">
        <v>77</v>
      </c>
      <c r="D578" s="43" t="s">
        <v>625</v>
      </c>
      <c r="E578" s="43" t="s">
        <v>568</v>
      </c>
      <c r="F578" s="43"/>
      <c r="G578" s="44">
        <f>G579</f>
        <v>250</v>
      </c>
      <c r="H578" s="44">
        <f>H579</f>
        <v>262.75</v>
      </c>
      <c r="I578" s="44">
        <f>I579</f>
        <v>275.8875</v>
      </c>
    </row>
    <row r="579" spans="1:9" ht="25.5">
      <c r="A579" s="50" t="s">
        <v>5</v>
      </c>
      <c r="B579" s="46" t="s">
        <v>623</v>
      </c>
      <c r="C579" s="46" t="s">
        <v>77</v>
      </c>
      <c r="D579" s="46" t="s">
        <v>625</v>
      </c>
      <c r="E579" s="46" t="s">
        <v>568</v>
      </c>
      <c r="F579" s="46" t="s">
        <v>6</v>
      </c>
      <c r="G579" s="47">
        <v>250</v>
      </c>
      <c r="H579" s="52">
        <f>G579*1.051</f>
        <v>262.75</v>
      </c>
      <c r="I579" s="52">
        <f>H579*1.05</f>
        <v>275.8875</v>
      </c>
    </row>
    <row r="580" spans="1:9" ht="38.25">
      <c r="A580" s="61" t="s">
        <v>569</v>
      </c>
      <c r="B580" s="43" t="s">
        <v>623</v>
      </c>
      <c r="C580" s="43" t="s">
        <v>77</v>
      </c>
      <c r="D580" s="43" t="s">
        <v>625</v>
      </c>
      <c r="E580" s="43" t="s">
        <v>570</v>
      </c>
      <c r="F580" s="43"/>
      <c r="G580" s="44">
        <f>G581+G588+G590+G592</f>
        <v>12981.260000000002</v>
      </c>
      <c r="H580" s="44">
        <f>H581+H588+H590+H592</f>
        <v>13267.853989999998</v>
      </c>
      <c r="I580" s="44">
        <f>I581+I588+I590+I592</f>
        <v>13563.1581895</v>
      </c>
    </row>
    <row r="581" spans="1:9" ht="12.75">
      <c r="A581" s="42" t="s">
        <v>571</v>
      </c>
      <c r="B581" s="43" t="s">
        <v>623</v>
      </c>
      <c r="C581" s="43" t="s">
        <v>77</v>
      </c>
      <c r="D581" s="43" t="s">
        <v>625</v>
      </c>
      <c r="E581" s="43" t="s">
        <v>572</v>
      </c>
      <c r="F581" s="43"/>
      <c r="G581" s="44">
        <f>G582+G583+G584+G585+G586+G587</f>
        <v>11244.760000000002</v>
      </c>
      <c r="H581" s="44">
        <f>H582+H583+H584+H585+H586+H587</f>
        <v>11442.79249</v>
      </c>
      <c r="I581" s="44">
        <f>I582+I583+I584+I585+I586+I587</f>
        <v>11646.8436145</v>
      </c>
    </row>
    <row r="582" spans="1:9" ht="12.75">
      <c r="A582" s="48" t="s">
        <v>632</v>
      </c>
      <c r="B582" s="46" t="s">
        <v>623</v>
      </c>
      <c r="C582" s="46" t="s">
        <v>77</v>
      </c>
      <c r="D582" s="46" t="s">
        <v>625</v>
      </c>
      <c r="E582" s="46" t="s">
        <v>572</v>
      </c>
      <c r="F582" s="46" t="s">
        <v>31</v>
      </c>
      <c r="G582" s="47">
        <v>7361.77</v>
      </c>
      <c r="H582" s="49">
        <f>G582</f>
        <v>7361.77</v>
      </c>
      <c r="I582" s="49">
        <f>H582</f>
        <v>7361.77</v>
      </c>
    </row>
    <row r="583" spans="1:9" ht="25.5">
      <c r="A583" s="50" t="s">
        <v>634</v>
      </c>
      <c r="B583" s="46" t="s">
        <v>623</v>
      </c>
      <c r="C583" s="46" t="s">
        <v>77</v>
      </c>
      <c r="D583" s="46" t="s">
        <v>625</v>
      </c>
      <c r="E583" s="46" t="s">
        <v>572</v>
      </c>
      <c r="F583" s="46" t="s">
        <v>75</v>
      </c>
      <c r="G583" s="47">
        <v>245.68</v>
      </c>
      <c r="H583" s="52">
        <f>G583*1.051</f>
        <v>258.20968</v>
      </c>
      <c r="I583" s="52">
        <f>H583*1.05</f>
        <v>271.120164</v>
      </c>
    </row>
    <row r="584" spans="1:9" ht="25.5">
      <c r="A584" s="50" t="s">
        <v>3</v>
      </c>
      <c r="B584" s="46" t="s">
        <v>623</v>
      </c>
      <c r="C584" s="46" t="s">
        <v>77</v>
      </c>
      <c r="D584" s="46" t="s">
        <v>625</v>
      </c>
      <c r="E584" s="46" t="s">
        <v>572</v>
      </c>
      <c r="F584" s="46" t="s">
        <v>4</v>
      </c>
      <c r="G584" s="47">
        <v>109.78</v>
      </c>
      <c r="H584" s="52">
        <f>G584*1.051</f>
        <v>115.37877999999999</v>
      </c>
      <c r="I584" s="52">
        <f>H584*1.05</f>
        <v>121.147719</v>
      </c>
    </row>
    <row r="585" spans="1:9" ht="25.5">
      <c r="A585" s="50" t="s">
        <v>5</v>
      </c>
      <c r="B585" s="46" t="s">
        <v>623</v>
      </c>
      <c r="C585" s="46" t="s">
        <v>77</v>
      </c>
      <c r="D585" s="46" t="s">
        <v>625</v>
      </c>
      <c r="E585" s="46" t="s">
        <v>572</v>
      </c>
      <c r="F585" s="46" t="s">
        <v>6</v>
      </c>
      <c r="G585" s="47">
        <f>3248.83+150</f>
        <v>3398.83</v>
      </c>
      <c r="H585" s="52">
        <f>G585*1.051</f>
        <v>3572.17033</v>
      </c>
      <c r="I585" s="52">
        <f>H585*1.05</f>
        <v>3750.7788465</v>
      </c>
    </row>
    <row r="586" spans="1:9" ht="25.5">
      <c r="A586" s="53" t="s">
        <v>7</v>
      </c>
      <c r="B586" s="46" t="s">
        <v>623</v>
      </c>
      <c r="C586" s="46" t="s">
        <v>77</v>
      </c>
      <c r="D586" s="46" t="s">
        <v>625</v>
      </c>
      <c r="E586" s="46" t="s">
        <v>572</v>
      </c>
      <c r="F586" s="46" t="s">
        <v>8</v>
      </c>
      <c r="G586" s="47">
        <v>128.7</v>
      </c>
      <c r="H586" s="52">
        <f>G586*1.051</f>
        <v>135.26369999999997</v>
      </c>
      <c r="I586" s="52">
        <f>H586*1.05</f>
        <v>142.02688499999996</v>
      </c>
    </row>
    <row r="587" spans="1:9" ht="25.5">
      <c r="A587" s="53" t="s">
        <v>9</v>
      </c>
      <c r="B587" s="46" t="s">
        <v>623</v>
      </c>
      <c r="C587" s="46" t="s">
        <v>77</v>
      </c>
      <c r="D587" s="46" t="s">
        <v>625</v>
      </c>
      <c r="E587" s="46" t="s">
        <v>572</v>
      </c>
      <c r="F587" s="46" t="s">
        <v>10</v>
      </c>
      <c r="G587" s="47"/>
      <c r="H587" s="49">
        <f>G587*1.062</f>
        <v>0</v>
      </c>
      <c r="I587" s="49">
        <f>H587*1.062</f>
        <v>0</v>
      </c>
    </row>
    <row r="588" spans="1:9" ht="63.75">
      <c r="A588" s="68" t="s">
        <v>573</v>
      </c>
      <c r="B588" s="43" t="s">
        <v>623</v>
      </c>
      <c r="C588" s="43" t="s">
        <v>77</v>
      </c>
      <c r="D588" s="43" t="s">
        <v>625</v>
      </c>
      <c r="E588" s="43" t="s">
        <v>574</v>
      </c>
      <c r="F588" s="43"/>
      <c r="G588" s="44">
        <f>G589</f>
        <v>1036.5</v>
      </c>
      <c r="H588" s="44">
        <f>H589</f>
        <v>1089.3615</v>
      </c>
      <c r="I588" s="44">
        <f>I589</f>
        <v>1143.829575</v>
      </c>
    </row>
    <row r="589" spans="1:9" ht="25.5">
      <c r="A589" s="50" t="s">
        <v>5</v>
      </c>
      <c r="B589" s="46" t="s">
        <v>623</v>
      </c>
      <c r="C589" s="46" t="s">
        <v>77</v>
      </c>
      <c r="D589" s="46" t="s">
        <v>625</v>
      </c>
      <c r="E589" s="46" t="s">
        <v>574</v>
      </c>
      <c r="F589" s="46" t="s">
        <v>6</v>
      </c>
      <c r="G589" s="47">
        <v>1036.5</v>
      </c>
      <c r="H589" s="52">
        <f>G589*1.051</f>
        <v>1089.3615</v>
      </c>
      <c r="I589" s="52">
        <f>H589*1.05</f>
        <v>1143.829575</v>
      </c>
    </row>
    <row r="590" spans="1:9" ht="12.75">
      <c r="A590" s="68" t="s">
        <v>575</v>
      </c>
      <c r="B590" s="43" t="s">
        <v>623</v>
      </c>
      <c r="C590" s="43" t="s">
        <v>77</v>
      </c>
      <c r="D590" s="43" t="s">
        <v>625</v>
      </c>
      <c r="E590" s="43" t="s">
        <v>576</v>
      </c>
      <c r="F590" s="43"/>
      <c r="G590" s="44">
        <f>G591</f>
        <v>300</v>
      </c>
      <c r="H590" s="44">
        <f>H591</f>
        <v>315.29999999999995</v>
      </c>
      <c r="I590" s="44">
        <f>I591</f>
        <v>331.06499999999994</v>
      </c>
    </row>
    <row r="591" spans="1:9" ht="25.5">
      <c r="A591" s="50" t="s">
        <v>5</v>
      </c>
      <c r="B591" s="46" t="s">
        <v>623</v>
      </c>
      <c r="C591" s="46" t="s">
        <v>77</v>
      </c>
      <c r="D591" s="46" t="s">
        <v>625</v>
      </c>
      <c r="E591" s="46" t="s">
        <v>576</v>
      </c>
      <c r="F591" s="46" t="s">
        <v>6</v>
      </c>
      <c r="G591" s="47">
        <v>300</v>
      </c>
      <c r="H591" s="52">
        <f>G591*1.051</f>
        <v>315.29999999999995</v>
      </c>
      <c r="I591" s="52">
        <f>H591*1.05</f>
        <v>331.06499999999994</v>
      </c>
    </row>
    <row r="592" spans="1:9" ht="25.5">
      <c r="A592" s="68" t="s">
        <v>577</v>
      </c>
      <c r="B592" s="43" t="s">
        <v>623</v>
      </c>
      <c r="C592" s="43" t="s">
        <v>77</v>
      </c>
      <c r="D592" s="43" t="s">
        <v>625</v>
      </c>
      <c r="E592" s="43" t="s">
        <v>578</v>
      </c>
      <c r="F592" s="43"/>
      <c r="G592" s="44">
        <f>G593</f>
        <v>400</v>
      </c>
      <c r="H592" s="44">
        <f>H593</f>
        <v>420.4</v>
      </c>
      <c r="I592" s="44">
        <f>I593</f>
        <v>441.42</v>
      </c>
    </row>
    <row r="593" spans="1:9" ht="25.5">
      <c r="A593" s="50" t="s">
        <v>5</v>
      </c>
      <c r="B593" s="46" t="s">
        <v>623</v>
      </c>
      <c r="C593" s="46" t="s">
        <v>77</v>
      </c>
      <c r="D593" s="46" t="s">
        <v>625</v>
      </c>
      <c r="E593" s="46" t="s">
        <v>578</v>
      </c>
      <c r="F593" s="46" t="s">
        <v>6</v>
      </c>
      <c r="G593" s="47">
        <v>400</v>
      </c>
      <c r="H593" s="52">
        <f>G593*1.051</f>
        <v>420.4</v>
      </c>
      <c r="I593" s="52">
        <f>H593*1.05</f>
        <v>441.42</v>
      </c>
    </row>
    <row r="594" spans="1:9" ht="12.75">
      <c r="A594" s="42" t="s">
        <v>99</v>
      </c>
      <c r="B594" s="43"/>
      <c r="C594" s="43">
        <v>10</v>
      </c>
      <c r="D594" s="43"/>
      <c r="E594" s="43"/>
      <c r="F594" s="43"/>
      <c r="G594" s="44">
        <f>G595+G598+G601+G629</f>
        <v>1049.3</v>
      </c>
      <c r="H594" s="44">
        <f>H595+H598+H601+H629</f>
        <v>1102.8143</v>
      </c>
      <c r="I594" s="44">
        <f>I595+I598+I601+I629</f>
        <v>1157.9550150000002</v>
      </c>
    </row>
    <row r="595" spans="1:9" ht="12.75">
      <c r="A595" s="42" t="s">
        <v>100</v>
      </c>
      <c r="B595" s="43"/>
      <c r="C595" s="43">
        <v>10</v>
      </c>
      <c r="D595" s="43" t="s">
        <v>625</v>
      </c>
      <c r="E595" s="43"/>
      <c r="F595" s="43"/>
      <c r="G595" s="44">
        <f aca="true" t="shared" si="21" ref="G595:I596">G596</f>
        <v>1008.7</v>
      </c>
      <c r="H595" s="44">
        <f t="shared" si="21"/>
        <v>1060.1437</v>
      </c>
      <c r="I595" s="44">
        <f t="shared" si="21"/>
        <v>1113.1508850000002</v>
      </c>
    </row>
    <row r="596" spans="1:9" ht="51">
      <c r="A596" s="42" t="s">
        <v>101</v>
      </c>
      <c r="B596" s="43" t="s">
        <v>623</v>
      </c>
      <c r="C596" s="70">
        <v>10</v>
      </c>
      <c r="D596" s="43" t="s">
        <v>625</v>
      </c>
      <c r="E596" s="70">
        <v>9997002</v>
      </c>
      <c r="F596" s="43"/>
      <c r="G596" s="44">
        <f t="shared" si="21"/>
        <v>1008.7</v>
      </c>
      <c r="H596" s="44">
        <f t="shared" si="21"/>
        <v>1060.1437</v>
      </c>
      <c r="I596" s="44">
        <f t="shared" si="21"/>
        <v>1113.1508850000002</v>
      </c>
    </row>
    <row r="597" spans="1:9" ht="25.5">
      <c r="A597" s="50" t="s">
        <v>102</v>
      </c>
      <c r="B597" s="46" t="s">
        <v>623</v>
      </c>
      <c r="C597" s="71">
        <v>10</v>
      </c>
      <c r="D597" s="46" t="s">
        <v>625</v>
      </c>
      <c r="E597" s="71">
        <v>9997002</v>
      </c>
      <c r="F597" s="46" t="s">
        <v>103</v>
      </c>
      <c r="G597" s="47">
        <v>1008.7</v>
      </c>
      <c r="H597" s="52">
        <f>G597*1.051</f>
        <v>1060.1437</v>
      </c>
      <c r="I597" s="52">
        <f>H597*1.05</f>
        <v>1113.1508850000002</v>
      </c>
    </row>
    <row r="598" spans="1:9" ht="12.75">
      <c r="A598" s="60" t="s">
        <v>104</v>
      </c>
      <c r="B598" s="46"/>
      <c r="C598" s="70">
        <v>10</v>
      </c>
      <c r="D598" s="43" t="s">
        <v>37</v>
      </c>
      <c r="E598" s="71"/>
      <c r="F598" s="46"/>
      <c r="G598" s="54">
        <f aca="true" t="shared" si="22" ref="G598:I599">G599</f>
        <v>40.6</v>
      </c>
      <c r="H598" s="54">
        <f t="shared" si="22"/>
        <v>42.6706</v>
      </c>
      <c r="I598" s="54">
        <f t="shared" si="22"/>
        <v>44.80413</v>
      </c>
    </row>
    <row r="599" spans="1:9" ht="12.75">
      <c r="A599" s="51" t="s">
        <v>579</v>
      </c>
      <c r="B599" s="43" t="s">
        <v>623</v>
      </c>
      <c r="C599" s="70">
        <v>10</v>
      </c>
      <c r="D599" s="43" t="s">
        <v>37</v>
      </c>
      <c r="E599" s="70">
        <v>9997006</v>
      </c>
      <c r="F599" s="43"/>
      <c r="G599" s="44">
        <f t="shared" si="22"/>
        <v>40.6</v>
      </c>
      <c r="H599" s="44">
        <f t="shared" si="22"/>
        <v>42.6706</v>
      </c>
      <c r="I599" s="44">
        <f t="shared" si="22"/>
        <v>44.80413</v>
      </c>
    </row>
    <row r="600" spans="1:9" ht="25.5">
      <c r="A600" s="50" t="s">
        <v>102</v>
      </c>
      <c r="B600" s="46" t="s">
        <v>623</v>
      </c>
      <c r="C600" s="71">
        <v>10</v>
      </c>
      <c r="D600" s="46" t="s">
        <v>37</v>
      </c>
      <c r="E600" s="71">
        <v>9997006</v>
      </c>
      <c r="F600" s="46" t="s">
        <v>105</v>
      </c>
      <c r="G600" s="47">
        <v>40.6</v>
      </c>
      <c r="H600" s="52">
        <f>G600*1.051</f>
        <v>42.6706</v>
      </c>
      <c r="I600" s="52">
        <f>H600*1.05</f>
        <v>44.80413</v>
      </c>
    </row>
    <row r="601" spans="1:9" ht="12.75">
      <c r="A601" s="42" t="s">
        <v>106</v>
      </c>
      <c r="B601" s="43"/>
      <c r="C601" s="43">
        <v>10</v>
      </c>
      <c r="D601" s="43" t="s">
        <v>1</v>
      </c>
      <c r="E601" s="43"/>
      <c r="F601" s="43"/>
      <c r="G601" s="44">
        <f>G607+G612+G615+G617+G620+G622+G624+G610+G602</f>
        <v>0</v>
      </c>
      <c r="H601" s="44">
        <f>H607+H612+H615+H617+H620+H622+H624+H610+H602</f>
        <v>0</v>
      </c>
      <c r="I601" s="44">
        <f>I607+I612+I615+I617+I620+I622+I624+I610+I602</f>
        <v>0</v>
      </c>
    </row>
    <row r="602" spans="1:9" ht="25.5" hidden="1">
      <c r="A602" s="87" t="s">
        <v>580</v>
      </c>
      <c r="B602" s="43" t="s">
        <v>623</v>
      </c>
      <c r="C602" s="43" t="s">
        <v>121</v>
      </c>
      <c r="D602" s="43" t="s">
        <v>1</v>
      </c>
      <c r="E602" s="43" t="s">
        <v>581</v>
      </c>
      <c r="F602" s="43"/>
      <c r="G602" s="44">
        <f>G603+G604+G605+G606</f>
        <v>0</v>
      </c>
      <c r="H602" s="44">
        <f>H603+H604+H605+H606</f>
        <v>0</v>
      </c>
      <c r="I602" s="44">
        <f>I603+I604+I605+I606</f>
        <v>0</v>
      </c>
    </row>
    <row r="603" spans="1:9" ht="12.75" hidden="1">
      <c r="A603" s="88" t="s">
        <v>632</v>
      </c>
      <c r="B603" s="46" t="s">
        <v>623</v>
      </c>
      <c r="C603" s="46" t="s">
        <v>121</v>
      </c>
      <c r="D603" s="46" t="s">
        <v>1</v>
      </c>
      <c r="E603" s="46" t="s">
        <v>581</v>
      </c>
      <c r="F603" s="46" t="s">
        <v>633</v>
      </c>
      <c r="G603" s="47">
        <v>0</v>
      </c>
      <c r="H603" s="49">
        <f aca="true" t="shared" si="23" ref="H603:I606">G603</f>
        <v>0</v>
      </c>
      <c r="I603" s="49">
        <f t="shared" si="23"/>
        <v>0</v>
      </c>
    </row>
    <row r="604" spans="1:9" ht="25.5" hidden="1">
      <c r="A604" s="84" t="s">
        <v>634</v>
      </c>
      <c r="B604" s="46" t="s">
        <v>623</v>
      </c>
      <c r="C604" s="46" t="s">
        <v>121</v>
      </c>
      <c r="D604" s="46" t="s">
        <v>1</v>
      </c>
      <c r="E604" s="46" t="s">
        <v>581</v>
      </c>
      <c r="F604" s="46" t="s">
        <v>635</v>
      </c>
      <c r="G604" s="47">
        <v>0</v>
      </c>
      <c r="H604" s="49">
        <f t="shared" si="23"/>
        <v>0</v>
      </c>
      <c r="I604" s="49">
        <f t="shared" si="23"/>
        <v>0</v>
      </c>
    </row>
    <row r="605" spans="1:9" ht="25.5" hidden="1">
      <c r="A605" s="83" t="s">
        <v>3</v>
      </c>
      <c r="B605" s="46" t="s">
        <v>623</v>
      </c>
      <c r="C605" s="46" t="s">
        <v>121</v>
      </c>
      <c r="D605" s="46" t="s">
        <v>1</v>
      </c>
      <c r="E605" s="46" t="s">
        <v>581</v>
      </c>
      <c r="F605" s="46" t="s">
        <v>4</v>
      </c>
      <c r="G605" s="47">
        <v>0</v>
      </c>
      <c r="H605" s="49">
        <f t="shared" si="23"/>
        <v>0</v>
      </c>
      <c r="I605" s="49">
        <f t="shared" si="23"/>
        <v>0</v>
      </c>
    </row>
    <row r="606" spans="1:9" ht="25.5" hidden="1">
      <c r="A606" s="83" t="s">
        <v>5</v>
      </c>
      <c r="B606" s="46" t="s">
        <v>623</v>
      </c>
      <c r="C606" s="46" t="s">
        <v>121</v>
      </c>
      <c r="D606" s="46" t="s">
        <v>1</v>
      </c>
      <c r="E606" s="46" t="s">
        <v>581</v>
      </c>
      <c r="F606" s="46" t="s">
        <v>6</v>
      </c>
      <c r="G606" s="47">
        <v>0</v>
      </c>
      <c r="H606" s="49">
        <f t="shared" si="23"/>
        <v>0</v>
      </c>
      <c r="I606" s="49">
        <f t="shared" si="23"/>
        <v>0</v>
      </c>
    </row>
    <row r="607" spans="1:9" ht="38.25" hidden="1">
      <c r="A607" s="85" t="s">
        <v>107</v>
      </c>
      <c r="B607" s="43" t="s">
        <v>623</v>
      </c>
      <c r="C607" s="43">
        <v>10</v>
      </c>
      <c r="D607" s="43" t="s">
        <v>1</v>
      </c>
      <c r="E607" s="43" t="s">
        <v>582</v>
      </c>
      <c r="F607" s="43"/>
      <c r="G607" s="44">
        <f>G608+G609</f>
        <v>0</v>
      </c>
      <c r="H607" s="44">
        <f>H608+H609</f>
        <v>0</v>
      </c>
      <c r="I607" s="44">
        <f>I608+I609</f>
        <v>0</v>
      </c>
    </row>
    <row r="608" spans="1:9" ht="24" customHeight="1" hidden="1">
      <c r="A608" s="83" t="s">
        <v>102</v>
      </c>
      <c r="B608" s="46" t="s">
        <v>623</v>
      </c>
      <c r="C608" s="46">
        <v>10</v>
      </c>
      <c r="D608" s="46" t="s">
        <v>1</v>
      </c>
      <c r="E608" s="46" t="s">
        <v>582</v>
      </c>
      <c r="F608" s="46" t="s">
        <v>105</v>
      </c>
      <c r="G608" s="47">
        <v>0</v>
      </c>
      <c r="H608" s="49">
        <f>G608</f>
        <v>0</v>
      </c>
      <c r="I608" s="49">
        <f>H608</f>
        <v>0</v>
      </c>
    </row>
    <row r="609" spans="1:9" ht="25.5" hidden="1">
      <c r="A609" s="83" t="s">
        <v>5</v>
      </c>
      <c r="B609" s="46" t="s">
        <v>623</v>
      </c>
      <c r="C609" s="46">
        <v>10</v>
      </c>
      <c r="D609" s="46" t="s">
        <v>1</v>
      </c>
      <c r="E609" s="46" t="s">
        <v>582</v>
      </c>
      <c r="F609" s="46" t="s">
        <v>6</v>
      </c>
      <c r="G609" s="47"/>
      <c r="H609" s="49"/>
      <c r="I609" s="49"/>
    </row>
    <row r="610" spans="1:9" ht="38.25" hidden="1">
      <c r="A610" s="85" t="s">
        <v>108</v>
      </c>
      <c r="B610" s="43" t="s">
        <v>623</v>
      </c>
      <c r="C610" s="70">
        <v>10</v>
      </c>
      <c r="D610" s="43" t="s">
        <v>1</v>
      </c>
      <c r="E610" s="70">
        <v>6205110</v>
      </c>
      <c r="F610" s="43"/>
      <c r="G610" s="54">
        <f>G611</f>
        <v>0</v>
      </c>
      <c r="H610" s="54">
        <f>H611</f>
        <v>0</v>
      </c>
      <c r="I610" s="54">
        <f>I611</f>
        <v>0</v>
      </c>
    </row>
    <row r="611" spans="1:9" ht="38.25" hidden="1">
      <c r="A611" s="83" t="s">
        <v>109</v>
      </c>
      <c r="B611" s="46" t="s">
        <v>623</v>
      </c>
      <c r="C611" s="71">
        <v>10</v>
      </c>
      <c r="D611" s="46" t="s">
        <v>1</v>
      </c>
      <c r="E611" s="71">
        <v>6205110</v>
      </c>
      <c r="F611" s="46" t="s">
        <v>110</v>
      </c>
      <c r="G611" s="62">
        <v>0</v>
      </c>
      <c r="H611" s="49">
        <f>G611</f>
        <v>0</v>
      </c>
      <c r="I611" s="49">
        <f>H611</f>
        <v>0</v>
      </c>
    </row>
    <row r="612" spans="1:9" ht="89.25" hidden="1">
      <c r="A612" s="85" t="s">
        <v>111</v>
      </c>
      <c r="B612" s="43" t="s">
        <v>623</v>
      </c>
      <c r="C612" s="43">
        <v>10</v>
      </c>
      <c r="D612" s="43" t="s">
        <v>1</v>
      </c>
      <c r="E612" s="43" t="s">
        <v>112</v>
      </c>
      <c r="F612" s="43"/>
      <c r="G612" s="44">
        <f>G613+G614</f>
        <v>0</v>
      </c>
      <c r="H612" s="44">
        <f>H613+H614</f>
        <v>0</v>
      </c>
      <c r="I612" s="44">
        <f>I613+I614</f>
        <v>0</v>
      </c>
    </row>
    <row r="613" spans="1:9" ht="25.5" hidden="1">
      <c r="A613" s="83" t="s">
        <v>102</v>
      </c>
      <c r="B613" s="46" t="s">
        <v>623</v>
      </c>
      <c r="C613" s="46">
        <v>10</v>
      </c>
      <c r="D613" s="46" t="s">
        <v>1</v>
      </c>
      <c r="E613" s="46" t="s">
        <v>112</v>
      </c>
      <c r="F613" s="46" t="s">
        <v>116</v>
      </c>
      <c r="G613" s="47">
        <v>0</v>
      </c>
      <c r="H613" s="49">
        <f>G613</f>
        <v>0</v>
      </c>
      <c r="I613" s="49">
        <f>H613</f>
        <v>0</v>
      </c>
    </row>
    <row r="614" spans="1:9" ht="25.5" hidden="1">
      <c r="A614" s="83" t="s">
        <v>5</v>
      </c>
      <c r="B614" s="46" t="s">
        <v>623</v>
      </c>
      <c r="C614" s="46">
        <v>10</v>
      </c>
      <c r="D614" s="46" t="s">
        <v>1</v>
      </c>
      <c r="E614" s="46" t="s">
        <v>112</v>
      </c>
      <c r="F614" s="46" t="s">
        <v>6</v>
      </c>
      <c r="G614" s="47"/>
      <c r="H614" s="49"/>
      <c r="I614" s="49"/>
    </row>
    <row r="615" spans="1:9" ht="89.25" hidden="1">
      <c r="A615" s="85" t="s">
        <v>111</v>
      </c>
      <c r="B615" s="43" t="s">
        <v>623</v>
      </c>
      <c r="C615" s="43">
        <v>10</v>
      </c>
      <c r="D615" s="43" t="s">
        <v>1</v>
      </c>
      <c r="E615" s="43" t="s">
        <v>112</v>
      </c>
      <c r="F615" s="43"/>
      <c r="G615" s="44">
        <f>G616</f>
        <v>0</v>
      </c>
      <c r="H615" s="44">
        <f>H616</f>
        <v>0</v>
      </c>
      <c r="I615" s="44">
        <f>I616</f>
        <v>0</v>
      </c>
    </row>
    <row r="616" spans="1:9" ht="12.75" hidden="1">
      <c r="A616" s="79" t="s">
        <v>27</v>
      </c>
      <c r="B616" s="46" t="s">
        <v>623</v>
      </c>
      <c r="C616" s="46">
        <v>10</v>
      </c>
      <c r="D616" s="46" t="s">
        <v>1</v>
      </c>
      <c r="E616" s="46" t="s">
        <v>112</v>
      </c>
      <c r="F616" s="46" t="s">
        <v>28</v>
      </c>
      <c r="G616" s="47">
        <v>0</v>
      </c>
      <c r="H616" s="49">
        <f>G616</f>
        <v>0</v>
      </c>
      <c r="I616" s="49">
        <f>H616</f>
        <v>0</v>
      </c>
    </row>
    <row r="617" spans="1:9" ht="12.75" hidden="1">
      <c r="A617" s="85" t="s">
        <v>113</v>
      </c>
      <c r="B617" s="43" t="s">
        <v>623</v>
      </c>
      <c r="C617" s="43">
        <v>10</v>
      </c>
      <c r="D617" s="43" t="s">
        <v>1</v>
      </c>
      <c r="E617" s="43" t="s">
        <v>114</v>
      </c>
      <c r="F617" s="43"/>
      <c r="G617" s="44">
        <f>G619+G618</f>
        <v>0</v>
      </c>
      <c r="H617" s="44">
        <f>H619+H618</f>
        <v>0</v>
      </c>
      <c r="I617" s="44">
        <f>I619+I618</f>
        <v>0</v>
      </c>
    </row>
    <row r="618" spans="1:9" ht="25.5" hidden="1">
      <c r="A618" s="83" t="s">
        <v>102</v>
      </c>
      <c r="B618" s="46" t="s">
        <v>623</v>
      </c>
      <c r="C618" s="46">
        <v>10</v>
      </c>
      <c r="D618" s="46" t="s">
        <v>1</v>
      </c>
      <c r="E618" s="46" t="s">
        <v>114</v>
      </c>
      <c r="F618" s="46" t="s">
        <v>105</v>
      </c>
      <c r="G618" s="47">
        <v>0</v>
      </c>
      <c r="H618" s="49">
        <f>G618</f>
        <v>0</v>
      </c>
      <c r="I618" s="49">
        <f>H618</f>
        <v>0</v>
      </c>
    </row>
    <row r="619" spans="1:9" ht="25.5" hidden="1">
      <c r="A619" s="83" t="s">
        <v>5</v>
      </c>
      <c r="B619" s="46" t="s">
        <v>623</v>
      </c>
      <c r="C619" s="46">
        <v>10</v>
      </c>
      <c r="D619" s="46" t="s">
        <v>1</v>
      </c>
      <c r="E619" s="46" t="s">
        <v>114</v>
      </c>
      <c r="F619" s="46" t="s">
        <v>6</v>
      </c>
      <c r="G619" s="47"/>
      <c r="H619" s="49"/>
      <c r="I619" s="49"/>
    </row>
    <row r="620" spans="1:9" ht="51" hidden="1">
      <c r="A620" s="85" t="s">
        <v>115</v>
      </c>
      <c r="B620" s="43" t="s">
        <v>623</v>
      </c>
      <c r="C620" s="70">
        <v>10</v>
      </c>
      <c r="D620" s="43" t="s">
        <v>1</v>
      </c>
      <c r="E620" s="70">
        <v>6205101</v>
      </c>
      <c r="F620" s="43"/>
      <c r="G620" s="44">
        <f>G621</f>
        <v>0</v>
      </c>
      <c r="H620" s="44">
        <f>H621</f>
        <v>0</v>
      </c>
      <c r="I620" s="44">
        <f>I621</f>
        <v>0</v>
      </c>
    </row>
    <row r="621" spans="1:9" ht="25.5" hidden="1">
      <c r="A621" s="83" t="s">
        <v>410</v>
      </c>
      <c r="B621" s="46" t="s">
        <v>623</v>
      </c>
      <c r="C621" s="71">
        <v>10</v>
      </c>
      <c r="D621" s="46" t="s">
        <v>1</v>
      </c>
      <c r="E621" s="71">
        <v>6205101</v>
      </c>
      <c r="F621" s="46" t="s">
        <v>411</v>
      </c>
      <c r="G621" s="47">
        <v>0</v>
      </c>
      <c r="H621" s="49">
        <f>G621</f>
        <v>0</v>
      </c>
      <c r="I621" s="49">
        <f>H621</f>
        <v>0</v>
      </c>
    </row>
    <row r="622" spans="1:9" ht="38.25" hidden="1">
      <c r="A622" s="85" t="s">
        <v>117</v>
      </c>
      <c r="B622" s="43" t="s">
        <v>623</v>
      </c>
      <c r="C622" s="70">
        <v>10</v>
      </c>
      <c r="D622" s="43" t="s">
        <v>1</v>
      </c>
      <c r="E622" s="70">
        <v>6205102</v>
      </c>
      <c r="F622" s="43"/>
      <c r="G622" s="44">
        <f>G623</f>
        <v>0</v>
      </c>
      <c r="H622" s="44">
        <f>H623</f>
        <v>0</v>
      </c>
      <c r="I622" s="44">
        <f>I623</f>
        <v>0</v>
      </c>
    </row>
    <row r="623" spans="1:9" ht="25.5" hidden="1">
      <c r="A623" s="83" t="s">
        <v>410</v>
      </c>
      <c r="B623" s="46" t="s">
        <v>623</v>
      </c>
      <c r="C623" s="71">
        <v>10</v>
      </c>
      <c r="D623" s="46" t="s">
        <v>1</v>
      </c>
      <c r="E623" s="71">
        <v>6205102</v>
      </c>
      <c r="F623" s="46" t="s">
        <v>411</v>
      </c>
      <c r="G623" s="47">
        <v>0</v>
      </c>
      <c r="H623" s="49">
        <f>G623</f>
        <v>0</v>
      </c>
      <c r="I623" s="49">
        <f>H623</f>
        <v>0</v>
      </c>
    </row>
    <row r="624" spans="1:9" ht="25.5" hidden="1">
      <c r="A624" s="85" t="s">
        <v>118</v>
      </c>
      <c r="B624" s="43" t="s">
        <v>623</v>
      </c>
      <c r="C624" s="70">
        <v>10</v>
      </c>
      <c r="D624" s="43" t="s">
        <v>1</v>
      </c>
      <c r="E624" s="70">
        <v>6205108</v>
      </c>
      <c r="F624" s="43"/>
      <c r="G624" s="44">
        <f>G625+G626+G627+G628</f>
        <v>0</v>
      </c>
      <c r="H624" s="44">
        <f>H625+H626+H627+H628</f>
        <v>0</v>
      </c>
      <c r="I624" s="44">
        <f>I625+I626+I627+I628</f>
        <v>0</v>
      </c>
    </row>
    <row r="625" spans="1:9" ht="12.75" hidden="1">
      <c r="A625" s="79" t="s">
        <v>632</v>
      </c>
      <c r="B625" s="46" t="s">
        <v>623</v>
      </c>
      <c r="C625" s="71">
        <v>10</v>
      </c>
      <c r="D625" s="46" t="s">
        <v>1</v>
      </c>
      <c r="E625" s="71">
        <v>6205108</v>
      </c>
      <c r="F625" s="46" t="s">
        <v>633</v>
      </c>
      <c r="G625" s="47">
        <v>0</v>
      </c>
      <c r="H625" s="49">
        <f aca="true" t="shared" si="24" ref="H625:I628">G625</f>
        <v>0</v>
      </c>
      <c r="I625" s="49">
        <f t="shared" si="24"/>
        <v>0</v>
      </c>
    </row>
    <row r="626" spans="1:9" ht="25.5" hidden="1">
      <c r="A626" s="83" t="s">
        <v>634</v>
      </c>
      <c r="B626" s="46" t="s">
        <v>623</v>
      </c>
      <c r="C626" s="71">
        <v>10</v>
      </c>
      <c r="D626" s="46" t="s">
        <v>1</v>
      </c>
      <c r="E626" s="71">
        <v>6205108</v>
      </c>
      <c r="F626" s="46" t="s">
        <v>635</v>
      </c>
      <c r="G626" s="47">
        <v>0</v>
      </c>
      <c r="H626" s="49">
        <f t="shared" si="24"/>
        <v>0</v>
      </c>
      <c r="I626" s="49">
        <f t="shared" si="24"/>
        <v>0</v>
      </c>
    </row>
    <row r="627" spans="1:9" ht="25.5" hidden="1">
      <c r="A627" s="83" t="s">
        <v>3</v>
      </c>
      <c r="B627" s="46" t="s">
        <v>623</v>
      </c>
      <c r="C627" s="71">
        <v>10</v>
      </c>
      <c r="D627" s="46" t="s">
        <v>1</v>
      </c>
      <c r="E627" s="71">
        <v>6205108</v>
      </c>
      <c r="F627" s="46" t="s">
        <v>4</v>
      </c>
      <c r="G627" s="47">
        <v>0</v>
      </c>
      <c r="H627" s="49">
        <f t="shared" si="24"/>
        <v>0</v>
      </c>
      <c r="I627" s="49">
        <f t="shared" si="24"/>
        <v>0</v>
      </c>
    </row>
    <row r="628" spans="1:9" ht="25.5" hidden="1">
      <c r="A628" s="83" t="s">
        <v>5</v>
      </c>
      <c r="B628" s="46" t="s">
        <v>623</v>
      </c>
      <c r="C628" s="71">
        <v>10</v>
      </c>
      <c r="D628" s="46" t="s">
        <v>1</v>
      </c>
      <c r="E628" s="71">
        <v>6205108</v>
      </c>
      <c r="F628" s="46" t="s">
        <v>6</v>
      </c>
      <c r="G628" s="47">
        <v>0</v>
      </c>
      <c r="H628" s="49">
        <f t="shared" si="24"/>
        <v>0</v>
      </c>
      <c r="I628" s="49">
        <f t="shared" si="24"/>
        <v>0</v>
      </c>
    </row>
    <row r="629" spans="1:9" ht="25.5" hidden="1">
      <c r="A629" s="85" t="s">
        <v>119</v>
      </c>
      <c r="B629" s="43"/>
      <c r="C629" s="43">
        <v>10</v>
      </c>
      <c r="D629" s="43" t="s">
        <v>15</v>
      </c>
      <c r="E629" s="43"/>
      <c r="F629" s="43"/>
      <c r="G629" s="44">
        <f>G634+G639+G630</f>
        <v>0</v>
      </c>
      <c r="H629" s="44">
        <f>H634+H639+H630</f>
        <v>0</v>
      </c>
      <c r="I629" s="44">
        <f>I634+I639+I630</f>
        <v>0</v>
      </c>
    </row>
    <row r="630" spans="1:9" ht="89.25" hidden="1">
      <c r="A630" s="85" t="s">
        <v>120</v>
      </c>
      <c r="B630" s="43" t="s">
        <v>623</v>
      </c>
      <c r="C630" s="43" t="s">
        <v>121</v>
      </c>
      <c r="D630" s="43" t="s">
        <v>15</v>
      </c>
      <c r="E630" s="43" t="s">
        <v>122</v>
      </c>
      <c r="F630" s="43"/>
      <c r="G630" s="44">
        <f>G631+G632+G633</f>
        <v>0</v>
      </c>
      <c r="H630" s="44">
        <f>H631+H632+H633</f>
        <v>0</v>
      </c>
      <c r="I630" s="44">
        <f>I631+I632+I633</f>
        <v>0</v>
      </c>
    </row>
    <row r="631" spans="1:9" ht="12.75" hidden="1">
      <c r="A631" s="79" t="s">
        <v>632</v>
      </c>
      <c r="B631" s="46" t="s">
        <v>623</v>
      </c>
      <c r="C631" s="46" t="s">
        <v>121</v>
      </c>
      <c r="D631" s="46" t="s">
        <v>15</v>
      </c>
      <c r="E631" s="46" t="s">
        <v>122</v>
      </c>
      <c r="F631" s="46" t="s">
        <v>633</v>
      </c>
      <c r="G631" s="47"/>
      <c r="H631" s="49"/>
      <c r="I631" s="49"/>
    </row>
    <row r="632" spans="1:9" ht="25.5" hidden="1">
      <c r="A632" s="83" t="s">
        <v>634</v>
      </c>
      <c r="B632" s="46" t="s">
        <v>623</v>
      </c>
      <c r="C632" s="46" t="s">
        <v>121</v>
      </c>
      <c r="D632" s="46" t="s">
        <v>15</v>
      </c>
      <c r="E632" s="46" t="s">
        <v>122</v>
      </c>
      <c r="F632" s="46" t="s">
        <v>635</v>
      </c>
      <c r="G632" s="47"/>
      <c r="H632" s="49"/>
      <c r="I632" s="49"/>
    </row>
    <row r="633" spans="1:9" ht="25.5" hidden="1">
      <c r="A633" s="83" t="s">
        <v>5</v>
      </c>
      <c r="B633" s="46" t="s">
        <v>623</v>
      </c>
      <c r="C633" s="46" t="s">
        <v>121</v>
      </c>
      <c r="D633" s="46" t="s">
        <v>15</v>
      </c>
      <c r="E633" s="46" t="s">
        <v>122</v>
      </c>
      <c r="F633" s="46" t="s">
        <v>6</v>
      </c>
      <c r="G633" s="47"/>
      <c r="H633" s="49"/>
      <c r="I633" s="49"/>
    </row>
    <row r="634" spans="1:9" ht="76.5" hidden="1">
      <c r="A634" s="85" t="s">
        <v>123</v>
      </c>
      <c r="B634" s="43" t="s">
        <v>623</v>
      </c>
      <c r="C634" s="43">
        <v>10</v>
      </c>
      <c r="D634" s="43" t="s">
        <v>15</v>
      </c>
      <c r="E634" s="43" t="s">
        <v>124</v>
      </c>
      <c r="F634" s="43"/>
      <c r="G634" s="44">
        <f>G638+G636+G635+G637</f>
        <v>0</v>
      </c>
      <c r="H634" s="44">
        <f>H638+H636+H635+H637</f>
        <v>0</v>
      </c>
      <c r="I634" s="44">
        <f>I638+I636+I635+I637</f>
        <v>0</v>
      </c>
    </row>
    <row r="635" spans="1:9" ht="12.75" hidden="1">
      <c r="A635" s="79" t="s">
        <v>632</v>
      </c>
      <c r="B635" s="46" t="s">
        <v>623</v>
      </c>
      <c r="C635" s="46">
        <v>10</v>
      </c>
      <c r="D635" s="46" t="s">
        <v>15</v>
      </c>
      <c r="E635" s="46" t="s">
        <v>124</v>
      </c>
      <c r="F635" s="46" t="s">
        <v>633</v>
      </c>
      <c r="G635" s="47">
        <v>0</v>
      </c>
      <c r="H635" s="49">
        <f aca="true" t="shared" si="25" ref="H635:I638">G635</f>
        <v>0</v>
      </c>
      <c r="I635" s="49">
        <f t="shared" si="25"/>
        <v>0</v>
      </c>
    </row>
    <row r="636" spans="1:9" ht="25.5" hidden="1">
      <c r="A636" s="83" t="s">
        <v>634</v>
      </c>
      <c r="B636" s="46" t="s">
        <v>623</v>
      </c>
      <c r="C636" s="46">
        <v>10</v>
      </c>
      <c r="D636" s="46" t="s">
        <v>15</v>
      </c>
      <c r="E636" s="46" t="s">
        <v>124</v>
      </c>
      <c r="F636" s="46" t="s">
        <v>635</v>
      </c>
      <c r="G636" s="47">
        <v>0</v>
      </c>
      <c r="H636" s="49">
        <f t="shared" si="25"/>
        <v>0</v>
      </c>
      <c r="I636" s="49">
        <f t="shared" si="25"/>
        <v>0</v>
      </c>
    </row>
    <row r="637" spans="1:9" ht="25.5" hidden="1">
      <c r="A637" s="83" t="s">
        <v>3</v>
      </c>
      <c r="B637" s="46" t="s">
        <v>623</v>
      </c>
      <c r="C637" s="46">
        <v>10</v>
      </c>
      <c r="D637" s="46" t="s">
        <v>15</v>
      </c>
      <c r="E637" s="46" t="s">
        <v>124</v>
      </c>
      <c r="F637" s="46" t="s">
        <v>4</v>
      </c>
      <c r="G637" s="47">
        <v>0</v>
      </c>
      <c r="H637" s="49">
        <f t="shared" si="25"/>
        <v>0</v>
      </c>
      <c r="I637" s="49">
        <f t="shared" si="25"/>
        <v>0</v>
      </c>
    </row>
    <row r="638" spans="1:9" ht="25.5" hidden="1">
      <c r="A638" s="83" t="s">
        <v>5</v>
      </c>
      <c r="B638" s="46" t="s">
        <v>623</v>
      </c>
      <c r="C638" s="46">
        <v>10</v>
      </c>
      <c r="D638" s="46" t="s">
        <v>15</v>
      </c>
      <c r="E638" s="46" t="s">
        <v>124</v>
      </c>
      <c r="F638" s="46" t="s">
        <v>6</v>
      </c>
      <c r="G638" s="47">
        <v>0</v>
      </c>
      <c r="H638" s="49">
        <f t="shared" si="25"/>
        <v>0</v>
      </c>
      <c r="I638" s="49">
        <f t="shared" si="25"/>
        <v>0</v>
      </c>
    </row>
    <row r="639" spans="1:9" ht="38.25" hidden="1">
      <c r="A639" s="89" t="s">
        <v>125</v>
      </c>
      <c r="B639" s="43" t="s">
        <v>623</v>
      </c>
      <c r="C639" s="43" t="s">
        <v>121</v>
      </c>
      <c r="D639" s="43" t="s">
        <v>15</v>
      </c>
      <c r="E639" s="43" t="s">
        <v>126</v>
      </c>
      <c r="F639" s="43"/>
      <c r="G639" s="44">
        <f>G640+G642+G641</f>
        <v>0</v>
      </c>
      <c r="H639" s="44">
        <f>H640+H642+H641</f>
        <v>0</v>
      </c>
      <c r="I639" s="44">
        <f>I640+I642+I641</f>
        <v>0</v>
      </c>
    </row>
    <row r="640" spans="1:9" ht="12.75" hidden="1">
      <c r="A640" s="79" t="s">
        <v>632</v>
      </c>
      <c r="B640" s="46" t="s">
        <v>623</v>
      </c>
      <c r="C640" s="46" t="s">
        <v>121</v>
      </c>
      <c r="D640" s="46" t="s">
        <v>15</v>
      </c>
      <c r="E640" s="46" t="s">
        <v>126</v>
      </c>
      <c r="F640" s="46" t="s">
        <v>633</v>
      </c>
      <c r="G640" s="47">
        <v>0</v>
      </c>
      <c r="H640" s="49">
        <f aca="true" t="shared" si="26" ref="H640:I642">G640</f>
        <v>0</v>
      </c>
      <c r="I640" s="49">
        <f t="shared" si="26"/>
        <v>0</v>
      </c>
    </row>
    <row r="641" spans="1:9" ht="25.5" hidden="1">
      <c r="A641" s="83" t="s">
        <v>3</v>
      </c>
      <c r="B641" s="46" t="s">
        <v>623</v>
      </c>
      <c r="C641" s="46" t="s">
        <v>121</v>
      </c>
      <c r="D641" s="46" t="s">
        <v>15</v>
      </c>
      <c r="E641" s="46" t="s">
        <v>126</v>
      </c>
      <c r="F641" s="46" t="s">
        <v>4</v>
      </c>
      <c r="G641" s="47">
        <v>0</v>
      </c>
      <c r="H641" s="49">
        <f t="shared" si="26"/>
        <v>0</v>
      </c>
      <c r="I641" s="49">
        <f t="shared" si="26"/>
        <v>0</v>
      </c>
    </row>
    <row r="642" spans="1:9" ht="25.5" hidden="1">
      <c r="A642" s="83" t="s">
        <v>5</v>
      </c>
      <c r="B642" s="46" t="s">
        <v>623</v>
      </c>
      <c r="C642" s="46" t="s">
        <v>121</v>
      </c>
      <c r="D642" s="46" t="s">
        <v>15</v>
      </c>
      <c r="E642" s="46" t="s">
        <v>126</v>
      </c>
      <c r="F642" s="46" t="s">
        <v>6</v>
      </c>
      <c r="G642" s="47">
        <v>0</v>
      </c>
      <c r="H642" s="49">
        <f t="shared" si="26"/>
        <v>0</v>
      </c>
      <c r="I642" s="49">
        <f t="shared" si="26"/>
        <v>0</v>
      </c>
    </row>
    <row r="643" spans="1:9" ht="12.75">
      <c r="A643" s="42" t="s">
        <v>127</v>
      </c>
      <c r="B643" s="43"/>
      <c r="C643" s="43" t="s">
        <v>18</v>
      </c>
      <c r="D643" s="43" t="s">
        <v>128</v>
      </c>
      <c r="E643" s="43"/>
      <c r="F643" s="43"/>
      <c r="G643" s="44">
        <f>G644</f>
        <v>1500</v>
      </c>
      <c r="H643" s="44">
        <f aca="true" t="shared" si="27" ref="H643:I645">H644</f>
        <v>1576.5</v>
      </c>
      <c r="I643" s="44">
        <f t="shared" si="27"/>
        <v>1655.325</v>
      </c>
    </row>
    <row r="644" spans="1:9" ht="25.5">
      <c r="A644" s="51" t="s">
        <v>583</v>
      </c>
      <c r="B644" s="43" t="s">
        <v>623</v>
      </c>
      <c r="C644" s="43" t="s">
        <v>18</v>
      </c>
      <c r="D644" s="43" t="s">
        <v>625</v>
      </c>
      <c r="E644" s="43" t="s">
        <v>584</v>
      </c>
      <c r="F644" s="43"/>
      <c r="G644" s="44">
        <f>G645</f>
        <v>1500</v>
      </c>
      <c r="H644" s="44">
        <f t="shared" si="27"/>
        <v>1576.5</v>
      </c>
      <c r="I644" s="44">
        <f t="shared" si="27"/>
        <v>1655.325</v>
      </c>
    </row>
    <row r="645" spans="1:9" ht="12.75">
      <c r="A645" s="51" t="s">
        <v>585</v>
      </c>
      <c r="B645" s="43" t="s">
        <v>623</v>
      </c>
      <c r="C645" s="43" t="s">
        <v>18</v>
      </c>
      <c r="D645" s="43" t="s">
        <v>625</v>
      </c>
      <c r="E645" s="43" t="s">
        <v>586</v>
      </c>
      <c r="F645" s="43"/>
      <c r="G645" s="44">
        <f>G646</f>
        <v>1500</v>
      </c>
      <c r="H645" s="44">
        <f t="shared" si="27"/>
        <v>1576.5</v>
      </c>
      <c r="I645" s="44">
        <f t="shared" si="27"/>
        <v>1655.325</v>
      </c>
    </row>
    <row r="646" spans="1:9" ht="25.5">
      <c r="A646" s="50" t="s">
        <v>5</v>
      </c>
      <c r="B646" s="46" t="s">
        <v>623</v>
      </c>
      <c r="C646" s="46" t="s">
        <v>18</v>
      </c>
      <c r="D646" s="46" t="s">
        <v>625</v>
      </c>
      <c r="E646" s="46" t="s">
        <v>586</v>
      </c>
      <c r="F646" s="46" t="s">
        <v>6</v>
      </c>
      <c r="G646" s="47">
        <v>1500</v>
      </c>
      <c r="H646" s="52">
        <f>G646*1.051</f>
        <v>1576.5</v>
      </c>
      <c r="I646" s="52">
        <f>H646*1.05</f>
        <v>1655.325</v>
      </c>
    </row>
    <row r="647" spans="1:9" ht="25.5">
      <c r="A647" s="57" t="s">
        <v>587</v>
      </c>
      <c r="B647" s="43" t="s">
        <v>623</v>
      </c>
      <c r="C647" s="43" t="s">
        <v>23</v>
      </c>
      <c r="D647" s="43"/>
      <c r="E647" s="43"/>
      <c r="F647" s="43"/>
      <c r="G647" s="44">
        <f>G648</f>
        <v>605.9</v>
      </c>
      <c r="H647" s="44">
        <f aca="true" t="shared" si="28" ref="H647:I649">H648</f>
        <v>256.55</v>
      </c>
      <c r="I647" s="44">
        <f t="shared" si="28"/>
        <v>14.41</v>
      </c>
    </row>
    <row r="648" spans="1:9" ht="25.5">
      <c r="A648" s="57" t="s">
        <v>588</v>
      </c>
      <c r="B648" s="43" t="s">
        <v>623</v>
      </c>
      <c r="C648" s="43" t="s">
        <v>23</v>
      </c>
      <c r="D648" s="43" t="s">
        <v>625</v>
      </c>
      <c r="E648" s="43"/>
      <c r="F648" s="43"/>
      <c r="G648" s="44">
        <f>G649</f>
        <v>605.9</v>
      </c>
      <c r="H648" s="44">
        <f t="shared" si="28"/>
        <v>256.55</v>
      </c>
      <c r="I648" s="44">
        <f t="shared" si="28"/>
        <v>14.41</v>
      </c>
    </row>
    <row r="649" spans="1:9" ht="25.5">
      <c r="A649" s="73" t="s">
        <v>589</v>
      </c>
      <c r="B649" s="43" t="s">
        <v>623</v>
      </c>
      <c r="C649" s="43" t="s">
        <v>23</v>
      </c>
      <c r="D649" s="43" t="s">
        <v>625</v>
      </c>
      <c r="E649" s="43" t="s">
        <v>590</v>
      </c>
      <c r="F649" s="43"/>
      <c r="G649" s="44">
        <f>G650</f>
        <v>605.9</v>
      </c>
      <c r="H649" s="44">
        <f t="shared" si="28"/>
        <v>256.55</v>
      </c>
      <c r="I649" s="44">
        <f t="shared" si="28"/>
        <v>14.41</v>
      </c>
    </row>
    <row r="650" spans="1:9" ht="12.75">
      <c r="A650" s="72" t="s">
        <v>591</v>
      </c>
      <c r="B650" s="46" t="s">
        <v>623</v>
      </c>
      <c r="C650" s="46" t="s">
        <v>23</v>
      </c>
      <c r="D650" s="46" t="s">
        <v>625</v>
      </c>
      <c r="E650" s="46" t="s">
        <v>590</v>
      </c>
      <c r="F650" s="46" t="s">
        <v>592</v>
      </c>
      <c r="G650" s="47">
        <v>605.9</v>
      </c>
      <c r="H650" s="49">
        <v>256.55</v>
      </c>
      <c r="I650" s="49">
        <v>14.41</v>
      </c>
    </row>
    <row r="651" spans="1:9" ht="0.75" customHeight="1">
      <c r="A651" s="85" t="s">
        <v>129</v>
      </c>
      <c r="B651" s="43"/>
      <c r="C651" s="43" t="s">
        <v>130</v>
      </c>
      <c r="D651" s="43"/>
      <c r="E651" s="43"/>
      <c r="F651" s="43"/>
      <c r="G651" s="44">
        <f>G652+G655</f>
        <v>0</v>
      </c>
      <c r="H651" s="44">
        <f>H652+H655</f>
        <v>0</v>
      </c>
      <c r="I651" s="44">
        <f>I652+I655</f>
        <v>0</v>
      </c>
    </row>
    <row r="652" spans="1:9" ht="25.5" customHeight="1" hidden="1">
      <c r="A652" s="85" t="s">
        <v>131</v>
      </c>
      <c r="B652" s="43"/>
      <c r="C652" s="43" t="s">
        <v>130</v>
      </c>
      <c r="D652" s="43" t="s">
        <v>625</v>
      </c>
      <c r="E652" s="43"/>
      <c r="F652" s="43"/>
      <c r="G652" s="44">
        <f aca="true" t="shared" si="29" ref="G652:I653">G653</f>
        <v>0</v>
      </c>
      <c r="H652" s="44">
        <f t="shared" si="29"/>
        <v>0</v>
      </c>
      <c r="I652" s="44">
        <f t="shared" si="29"/>
        <v>0</v>
      </c>
    </row>
    <row r="653" spans="1:9" ht="38.25" customHeight="1" hidden="1">
      <c r="A653" s="90" t="s">
        <v>132</v>
      </c>
      <c r="B653" s="43" t="s">
        <v>623</v>
      </c>
      <c r="C653" s="43" t="s">
        <v>130</v>
      </c>
      <c r="D653" s="43" t="s">
        <v>625</v>
      </c>
      <c r="E653" s="43" t="s">
        <v>593</v>
      </c>
      <c r="F653" s="43"/>
      <c r="G653" s="44">
        <f t="shared" si="29"/>
        <v>0</v>
      </c>
      <c r="H653" s="44">
        <f t="shared" si="29"/>
        <v>0</v>
      </c>
      <c r="I653" s="44">
        <f t="shared" si="29"/>
        <v>0</v>
      </c>
    </row>
    <row r="654" spans="1:9" ht="25.5" customHeight="1" hidden="1">
      <c r="A654" s="83" t="s">
        <v>133</v>
      </c>
      <c r="B654" s="46" t="s">
        <v>623</v>
      </c>
      <c r="C654" s="46" t="s">
        <v>130</v>
      </c>
      <c r="D654" s="46" t="s">
        <v>625</v>
      </c>
      <c r="E654" s="46" t="s">
        <v>593</v>
      </c>
      <c r="F654" s="46" t="s">
        <v>134</v>
      </c>
      <c r="G654" s="47">
        <v>0</v>
      </c>
      <c r="H654" s="49">
        <f>G654</f>
        <v>0</v>
      </c>
      <c r="I654" s="49">
        <f>H654</f>
        <v>0</v>
      </c>
    </row>
    <row r="655" spans="1:9" ht="25.5" hidden="1">
      <c r="A655" s="57" t="s">
        <v>135</v>
      </c>
      <c r="B655" s="43"/>
      <c r="C655" s="43" t="s">
        <v>130</v>
      </c>
      <c r="D655" s="43" t="s">
        <v>37</v>
      </c>
      <c r="E655" s="43"/>
      <c r="F655" s="43"/>
      <c r="G655" s="47">
        <f>G656</f>
        <v>0</v>
      </c>
      <c r="H655" s="49"/>
      <c r="I655" s="49"/>
    </row>
    <row r="656" spans="1:9" ht="63.75" hidden="1">
      <c r="A656" s="42" t="s">
        <v>136</v>
      </c>
      <c r="B656" s="43" t="s">
        <v>623</v>
      </c>
      <c r="C656" s="43" t="s">
        <v>130</v>
      </c>
      <c r="D656" s="43" t="s">
        <v>37</v>
      </c>
      <c r="E656" s="43" t="s">
        <v>594</v>
      </c>
      <c r="F656" s="43"/>
      <c r="G656" s="44">
        <f>G657</f>
        <v>0</v>
      </c>
      <c r="H656" s="49"/>
      <c r="I656" s="49"/>
    </row>
    <row r="657" spans="1:9" ht="12.75" hidden="1">
      <c r="A657" s="45" t="s">
        <v>137</v>
      </c>
      <c r="B657" s="46" t="s">
        <v>623</v>
      </c>
      <c r="C657" s="46" t="s">
        <v>130</v>
      </c>
      <c r="D657" s="46" t="s">
        <v>37</v>
      </c>
      <c r="E657" s="46" t="s">
        <v>594</v>
      </c>
      <c r="F657" s="46" t="s">
        <v>138</v>
      </c>
      <c r="G657" s="47"/>
      <c r="H657" s="49"/>
      <c r="I657" s="49"/>
    </row>
    <row r="658" spans="1:9" ht="13.5" thickBot="1">
      <c r="A658" s="74" t="s">
        <v>609</v>
      </c>
      <c r="B658" s="75"/>
      <c r="C658" s="75"/>
      <c r="D658" s="75"/>
      <c r="E658" s="75"/>
      <c r="F658" s="75"/>
      <c r="G658" s="44">
        <f>G651+G594+G554+G265+G114+G91+G31+G88+G643+G647+G257</f>
        <v>753055.5029999999</v>
      </c>
      <c r="H658" s="44">
        <f>H651+H594+H554+H265+H114+H91+H31+H88+H643+H647+H257</f>
        <v>783396.522634</v>
      </c>
      <c r="I658" s="44">
        <f>I651+I594+I554+I265+I114+I91+I31+I88+I643+I647+I257</f>
        <v>812850.8697806499</v>
      </c>
    </row>
  </sheetData>
  <sheetProtection/>
  <mergeCells count="36">
    <mergeCell ref="G14:G15"/>
    <mergeCell ref="H14:I14"/>
    <mergeCell ref="D15:E15"/>
    <mergeCell ref="D21:E21"/>
    <mergeCell ref="G16:I16"/>
    <mergeCell ref="A24:I24"/>
    <mergeCell ref="B17:C17"/>
    <mergeCell ref="D17:E17"/>
    <mergeCell ref="B16:F16"/>
    <mergeCell ref="D20:E20"/>
    <mergeCell ref="F6:I6"/>
    <mergeCell ref="A7:I7"/>
    <mergeCell ref="A8:I8"/>
    <mergeCell ref="A9:I9"/>
    <mergeCell ref="A10:I10"/>
    <mergeCell ref="A12:A15"/>
    <mergeCell ref="B12:F13"/>
    <mergeCell ref="G12:I13"/>
    <mergeCell ref="B14:C15"/>
    <mergeCell ref="D14:F14"/>
    <mergeCell ref="G27:I27"/>
    <mergeCell ref="B18:C18"/>
    <mergeCell ref="D18:E18"/>
    <mergeCell ref="B19:C19"/>
    <mergeCell ref="D19:E19"/>
    <mergeCell ref="B20:C20"/>
    <mergeCell ref="A26:F26"/>
    <mergeCell ref="A20:A21"/>
    <mergeCell ref="A25:I25"/>
    <mergeCell ref="B21:C21"/>
    <mergeCell ref="A4:B4"/>
    <mergeCell ref="E4:I4"/>
    <mergeCell ref="H5:I5"/>
    <mergeCell ref="F1:I1"/>
    <mergeCell ref="C2:I2"/>
    <mergeCell ref="E3:I3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Юлия</cp:lastModifiedBy>
  <dcterms:created xsi:type="dcterms:W3CDTF">2012-12-20T03:19:51Z</dcterms:created>
  <dcterms:modified xsi:type="dcterms:W3CDTF">2015-09-30T05:59:29Z</dcterms:modified>
  <cp:category/>
  <cp:version/>
  <cp:contentType/>
  <cp:contentStatus/>
</cp:coreProperties>
</file>